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is\Documents\_AKCE\______Nová plavecká hala Litvínov\Výkaz výměr\"/>
    </mc:Choice>
  </mc:AlternateContent>
  <xr:revisionPtr revIDLastSave="0" documentId="13_ncr:1_{B0FE9F3F-8484-41A4-B62F-A7DFAA80BD4F}" xr6:coauthVersionLast="45" xr6:coauthVersionMax="45" xr10:uidLastSave="{00000000-0000-0000-0000-000000000000}"/>
  <bookViews>
    <workbookView xWindow="-120" yWindow="-120" windowWidth="29040" windowHeight="1584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Pol'!$A$1:$X$107</definedName>
    <definedName name="_xlnm.Print_Area" localSheetId="1">Stavba!$A$1:$J$45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 iterate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2" l="1"/>
  <c r="M9" i="12" s="1"/>
  <c r="I9" i="12"/>
  <c r="I8" i="12" s="1"/>
  <c r="K9" i="12"/>
  <c r="K8" i="12" s="1"/>
  <c r="O9" i="12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O12" i="12"/>
  <c r="O8" i="12" s="1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3" i="12"/>
  <c r="I23" i="12"/>
  <c r="I22" i="12" s="1"/>
  <c r="K23" i="12"/>
  <c r="M23" i="12"/>
  <c r="O23" i="12"/>
  <c r="Q23" i="12"/>
  <c r="Q22" i="12" s="1"/>
  <c r="V23" i="12"/>
  <c r="G24" i="12"/>
  <c r="I24" i="12"/>
  <c r="K24" i="12"/>
  <c r="K22" i="12" s="1"/>
  <c r="O24" i="12"/>
  <c r="O22" i="12" s="1"/>
  <c r="Q24" i="12"/>
  <c r="V24" i="12"/>
  <c r="V22" i="12" s="1"/>
  <c r="I25" i="12"/>
  <c r="Q25" i="12"/>
  <c r="G26" i="12"/>
  <c r="M26" i="12" s="1"/>
  <c r="M25" i="12" s="1"/>
  <c r="I26" i="12"/>
  <c r="K26" i="12"/>
  <c r="K25" i="12" s="1"/>
  <c r="O26" i="12"/>
  <c r="O25" i="12" s="1"/>
  <c r="Q26" i="12"/>
  <c r="V26" i="12"/>
  <c r="V25" i="12" s="1"/>
  <c r="I27" i="12"/>
  <c r="Q27" i="12"/>
  <c r="G28" i="12"/>
  <c r="G27" i="12" s="1"/>
  <c r="I28" i="12"/>
  <c r="K28" i="12"/>
  <c r="K27" i="12" s="1"/>
  <c r="O28" i="12"/>
  <c r="O27" i="12" s="1"/>
  <c r="Q28" i="12"/>
  <c r="V28" i="12"/>
  <c r="V27" i="12" s="1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O31" i="12"/>
  <c r="G32" i="12"/>
  <c r="M32" i="12" s="1"/>
  <c r="I32" i="12"/>
  <c r="I31" i="12" s="1"/>
  <c r="K32" i="12"/>
  <c r="K31" i="12" s="1"/>
  <c r="O32" i="12"/>
  <c r="Q32" i="12"/>
  <c r="Q31" i="12" s="1"/>
  <c r="V32" i="12"/>
  <c r="V31" i="12" s="1"/>
  <c r="G33" i="12"/>
  <c r="M33" i="12" s="1"/>
  <c r="I33" i="12"/>
  <c r="K33" i="12"/>
  <c r="O33" i="12"/>
  <c r="Q33" i="12"/>
  <c r="V33" i="12"/>
  <c r="O34" i="12"/>
  <c r="G35" i="12"/>
  <c r="M35" i="12" s="1"/>
  <c r="M34" i="12" s="1"/>
  <c r="I35" i="12"/>
  <c r="I34" i="12" s="1"/>
  <c r="K35" i="12"/>
  <c r="K34" i="12" s="1"/>
  <c r="O35" i="12"/>
  <c r="Q35" i="12"/>
  <c r="Q34" i="12" s="1"/>
  <c r="V35" i="12"/>
  <c r="V34" i="12" s="1"/>
  <c r="G36" i="12"/>
  <c r="I36" i="12"/>
  <c r="K36" i="12"/>
  <c r="O36" i="12"/>
  <c r="Q36" i="12"/>
  <c r="V36" i="12"/>
  <c r="G37" i="12"/>
  <c r="I37" i="12"/>
  <c r="K37" i="12"/>
  <c r="M37" i="12"/>
  <c r="M36" i="12" s="1"/>
  <c r="O37" i="12"/>
  <c r="Q37" i="12"/>
  <c r="V37" i="12"/>
  <c r="G39" i="12"/>
  <c r="M39" i="12" s="1"/>
  <c r="I39" i="12"/>
  <c r="I38" i="12" s="1"/>
  <c r="K39" i="12"/>
  <c r="K38" i="12" s="1"/>
  <c r="O39" i="12"/>
  <c r="Q39" i="12"/>
  <c r="Q38" i="12" s="1"/>
  <c r="V39" i="12"/>
  <c r="V38" i="12" s="1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O38" i="12" s="1"/>
  <c r="Q42" i="12"/>
  <c r="V42" i="12"/>
  <c r="G44" i="12"/>
  <c r="M44" i="12" s="1"/>
  <c r="I44" i="12"/>
  <c r="K44" i="12"/>
  <c r="K43" i="12" s="1"/>
  <c r="O44" i="12"/>
  <c r="Q44" i="12"/>
  <c r="V44" i="12"/>
  <c r="V43" i="12" s="1"/>
  <c r="G45" i="12"/>
  <c r="I45" i="12"/>
  <c r="K45" i="12"/>
  <c r="M45" i="12"/>
  <c r="O45" i="12"/>
  <c r="Q45" i="12"/>
  <c r="V45" i="12"/>
  <c r="G46" i="12"/>
  <c r="I46" i="12"/>
  <c r="K46" i="12"/>
  <c r="O46" i="12"/>
  <c r="O43" i="12" s="1"/>
  <c r="Q46" i="12"/>
  <c r="V46" i="12"/>
  <c r="G47" i="12"/>
  <c r="M47" i="12" s="1"/>
  <c r="I47" i="12"/>
  <c r="I43" i="12" s="1"/>
  <c r="K47" i="12"/>
  <c r="O47" i="12"/>
  <c r="Q47" i="12"/>
  <c r="Q43" i="12" s="1"/>
  <c r="V47" i="12"/>
  <c r="G49" i="12"/>
  <c r="I49" i="12"/>
  <c r="K49" i="12"/>
  <c r="M49" i="12"/>
  <c r="O49" i="12"/>
  <c r="O48" i="12" s="1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I48" i="12" s="1"/>
  <c r="K51" i="12"/>
  <c r="O51" i="12"/>
  <c r="Q51" i="12"/>
  <c r="Q48" i="12" s="1"/>
  <c r="V51" i="12"/>
  <c r="G52" i="12"/>
  <c r="M52" i="12" s="1"/>
  <c r="I52" i="12"/>
  <c r="K52" i="12"/>
  <c r="K48" i="12" s="1"/>
  <c r="O52" i="12"/>
  <c r="Q52" i="12"/>
  <c r="V52" i="12"/>
  <c r="V48" i="12" s="1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80" i="12"/>
  <c r="M80" i="12" s="1"/>
  <c r="I80" i="12"/>
  <c r="I79" i="12" s="1"/>
  <c r="K80" i="12"/>
  <c r="K79" i="12" s="1"/>
  <c r="O80" i="12"/>
  <c r="Q80" i="12"/>
  <c r="Q79" i="12" s="1"/>
  <c r="V80" i="12"/>
  <c r="V79" i="12" s="1"/>
  <c r="G81" i="12"/>
  <c r="M81" i="12" s="1"/>
  <c r="I81" i="12"/>
  <c r="K81" i="12"/>
  <c r="O81" i="12"/>
  <c r="Q81" i="12"/>
  <c r="V81" i="12"/>
  <c r="G82" i="12"/>
  <c r="I82" i="12"/>
  <c r="K82" i="12"/>
  <c r="O82" i="12"/>
  <c r="O79" i="12" s="1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K89" i="12"/>
  <c r="V89" i="12"/>
  <c r="G90" i="12"/>
  <c r="M90" i="12" s="1"/>
  <c r="M89" i="12" s="1"/>
  <c r="I90" i="12"/>
  <c r="I89" i="12" s="1"/>
  <c r="K90" i="12"/>
  <c r="O90" i="12"/>
  <c r="O89" i="12" s="1"/>
  <c r="Q90" i="12"/>
  <c r="Q89" i="12" s="1"/>
  <c r="V90" i="12"/>
  <c r="G91" i="12"/>
  <c r="M91" i="12" s="1"/>
  <c r="I91" i="12"/>
  <c r="K91" i="12"/>
  <c r="O91" i="12"/>
  <c r="Q91" i="12"/>
  <c r="V91" i="12"/>
  <c r="I92" i="12"/>
  <c r="K92" i="12"/>
  <c r="Q92" i="12"/>
  <c r="V92" i="12"/>
  <c r="G93" i="12"/>
  <c r="G92" i="12" s="1"/>
  <c r="I93" i="12"/>
  <c r="K93" i="12"/>
  <c r="M93" i="12"/>
  <c r="O93" i="12"/>
  <c r="O92" i="12" s="1"/>
  <c r="Q93" i="12"/>
  <c r="V93" i="12"/>
  <c r="G94" i="12"/>
  <c r="M94" i="12" s="1"/>
  <c r="I94" i="12"/>
  <c r="K94" i="12"/>
  <c r="O94" i="12"/>
  <c r="Q94" i="12"/>
  <c r="V94" i="12"/>
  <c r="G96" i="12"/>
  <c r="I96" i="12"/>
  <c r="K96" i="12"/>
  <c r="K95" i="12" s="1"/>
  <c r="M96" i="12"/>
  <c r="O96" i="12"/>
  <c r="Q96" i="12"/>
  <c r="V96" i="12"/>
  <c r="V95" i="12" s="1"/>
  <c r="G97" i="12"/>
  <c r="I97" i="12"/>
  <c r="K97" i="12"/>
  <c r="M97" i="12"/>
  <c r="O97" i="12"/>
  <c r="Q97" i="12"/>
  <c r="V97" i="12"/>
  <c r="G98" i="12"/>
  <c r="G95" i="12" s="1"/>
  <c r="I98" i="12"/>
  <c r="K98" i="12"/>
  <c r="O98" i="12"/>
  <c r="O95" i="12" s="1"/>
  <c r="Q98" i="12"/>
  <c r="V98" i="12"/>
  <c r="G99" i="12"/>
  <c r="M99" i="12" s="1"/>
  <c r="I99" i="12"/>
  <c r="I95" i="12" s="1"/>
  <c r="K99" i="12"/>
  <c r="O99" i="12"/>
  <c r="Q99" i="12"/>
  <c r="Q95" i="12" s="1"/>
  <c r="V99" i="12"/>
  <c r="G100" i="12"/>
  <c r="I100" i="12"/>
  <c r="K100" i="12"/>
  <c r="M100" i="12"/>
  <c r="O100" i="12"/>
  <c r="Q100" i="12"/>
  <c r="V100" i="12"/>
  <c r="G102" i="12"/>
  <c r="M102" i="12" s="1"/>
  <c r="I102" i="12"/>
  <c r="I101" i="12" s="1"/>
  <c r="K102" i="12"/>
  <c r="O102" i="12"/>
  <c r="O101" i="12" s="1"/>
  <c r="Q102" i="12"/>
  <c r="Q101" i="12" s="1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K101" i="12" s="1"/>
  <c r="O104" i="12"/>
  <c r="Q104" i="12"/>
  <c r="V104" i="12"/>
  <c r="V101" i="12" s="1"/>
  <c r="G105" i="12"/>
  <c r="M105" i="12" s="1"/>
  <c r="I105" i="12"/>
  <c r="K105" i="12"/>
  <c r="O105" i="12"/>
  <c r="Q105" i="12"/>
  <c r="V105" i="12"/>
  <c r="F42" i="1"/>
  <c r="G42" i="1"/>
  <c r="H42" i="1"/>
  <c r="I42" i="1"/>
  <c r="J41" i="1" s="1"/>
  <c r="G31" i="12" l="1"/>
  <c r="G79" i="12"/>
  <c r="G34" i="12"/>
  <c r="G48" i="12"/>
  <c r="G107" i="12" s="1"/>
  <c r="I21" i="1" s="1"/>
  <c r="G25" i="1" s="1"/>
  <c r="G8" i="12"/>
  <c r="G22" i="12"/>
  <c r="G43" i="12"/>
  <c r="M31" i="12"/>
  <c r="M92" i="12"/>
  <c r="M48" i="12"/>
  <c r="M101" i="12"/>
  <c r="M38" i="12"/>
  <c r="M98" i="12"/>
  <c r="M95" i="12" s="1"/>
  <c r="G101" i="12"/>
  <c r="G89" i="12"/>
  <c r="M28" i="12"/>
  <c r="M27" i="12" s="1"/>
  <c r="G25" i="12"/>
  <c r="M24" i="12"/>
  <c r="M22" i="12" s="1"/>
  <c r="M12" i="12"/>
  <c r="M8" i="12" s="1"/>
  <c r="G38" i="12"/>
  <c r="M82" i="12"/>
  <c r="M79" i="12" s="1"/>
  <c r="M46" i="12"/>
  <c r="M43" i="12" s="1"/>
  <c r="J39" i="1"/>
  <c r="J42" i="1" s="1"/>
  <c r="J40" i="1"/>
  <c r="J28" i="1"/>
  <c r="J26" i="1"/>
  <c r="G38" i="1"/>
  <c r="F38" i="1"/>
  <c r="J23" i="1"/>
  <c r="J24" i="1"/>
  <c r="J25" i="1"/>
  <c r="J27" i="1"/>
  <c r="E24" i="1"/>
  <c r="E26" i="1"/>
  <c r="G26" i="1" l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Hana</author>
  </authors>
  <commentList>
    <comment ref="S6" authorId="0" shapeId="0" xr:uid="{523B4E21-E708-4AD8-93AE-E09B3253295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EA44AFB-D35B-44BB-B835-814863FC913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<sst xmlns="http://schemas.openxmlformats.org/spreadsheetml/2006/main" count="758" uniqueCount="307">
  <si>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</si>
  <si>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</si>
  <si>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</si>
  <si>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</si>
  <si>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</si>
  <si>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</si>
  <si>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</si>
  <si>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</si>
  <si>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</si>
  <si>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</si>
  <si>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</si>
  <si>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</si>
  <si>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</si>
  <si>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</si>
  <si>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</si>
  <si>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</si>
  <si>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</si>
  <si>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</si>
  <si>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</si>
  <si>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</si>
  <si>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</si>
  <si>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</si>
  <si>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</si>
  <si>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</si>
  <si>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</si>
  <si>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</si>
  <si>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</si>
  <si>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</si>
  <si>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</si>
  <si>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</si>
  <si>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</si>
  <si>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</si>
  <si>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</si>
  <si>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</si>
  <si>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</si>
  <si>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</si>
  <si>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</si>
  <si>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</si>
  <si>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</si>
  <si>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</si>
  <si>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</si>
  <si>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</si>
  <si>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</si>
  <si>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</si>
  <si>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D.2.9 Horkovod, Nová plavecká hala, Litvínov</t>
  </si>
  <si>
    <t>Objekt:</t>
  </si>
  <si>
    <t>Rozpočet:</t>
  </si>
  <si>
    <t>2004</t>
  </si>
  <si>
    <t>Stavba</t>
  </si>
  <si>
    <t>Celkem za stavbu</t>
  </si>
  <si>
    <t>CZK</t>
  </si>
  <si>
    <t>1</t>
  </si>
  <si>
    <t>Zemní práce</t>
  </si>
  <si>
    <t>11</t>
  </si>
  <si>
    <t>Přípravné a přidružené práce</t>
  </si>
  <si>
    <t>3</t>
  </si>
  <si>
    <t>Svislé a kompletní konstrukce</t>
  </si>
  <si>
    <t>5</t>
  </si>
  <si>
    <t>Komunikace</t>
  </si>
  <si>
    <t>61</t>
  </si>
  <si>
    <t>Úpravy povrchů vnitřní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</si>
  <si>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</si>
  <si>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</si>
  <si>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</si>
  <si>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</si>
  <si>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</si>
  <si>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</si>
  <si>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</si>
  <si>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</si>
  <si>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733</t>
  </si>
  <si>
    <t>Rozvod potrubí</t>
  </si>
  <si>
    <t>734</t>
  </si>
  <si>
    <t>Armatury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</si>
  <si>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</si>
  <si>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</si>
  <si>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</si>
  <si>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</si>
  <si>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</si>
  <si>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</si>
  <si>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</si>
  <si>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</si>
  <si>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</si>
  <si>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</si>
  <si>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</si>
  <si>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</si>
  <si>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</si>
  <si>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</si>
  <si>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</si>
  <si>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</si>
  <si>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</si>
  <si>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</si>
  <si>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</si>
  <si>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</si>
  <si>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</si>
  <si>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</si>
  <si>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</si>
  <si>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</si>
  <si>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</si>
  <si>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</si>
  <si>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</si>
  <si>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</si>
  <si>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</si>
  <si>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</si>
  <si>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</si>
  <si>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</si>
  <si>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</si>
  <si>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</si>
  <si>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</si>
  <si>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</si>
  <si>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</si>
  <si>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113106241R00</t>
  </si>
  <si>
    <t>Rozebrání ploch komunikací ze silničních panelů</t>
  </si>
  <si>
    <t>ks</t>
  </si>
  <si>
    <t>RTS 20/ I</t>
  </si>
  <si>
    <t>Indiv</t>
  </si>
  <si>
    <t>Práce</t>
  </si>
  <si>
    <t>POL1_</t>
  </si>
  <si>
    <t>139601102R00</t>
  </si>
  <si>
    <t>Ruční výkop jam, rýh a šachet v hornině tř. 3</t>
  </si>
  <si>
    <t>m3</t>
  </si>
  <si>
    <t>RTS 18/ II</t>
  </si>
  <si>
    <t>162301101R00</t>
  </si>
  <si>
    <t>Vodorovné přemístění výkopku z hor.1-4 do 500 m</t>
  </si>
  <si>
    <t>174101101R00</t>
  </si>
  <si>
    <t>Zásyp jam, rýh, šachet se zhutněním</t>
  </si>
  <si>
    <t>180402111R00</t>
  </si>
  <si>
    <t>Založení trávníku parkového výsevem v rovině</t>
  </si>
  <si>
    <t>m2</t>
  </si>
  <si>
    <t>181301102R00</t>
  </si>
  <si>
    <t>Rozprostření ornice, rovina, tl. 10-15 cm,do 500m2</t>
  </si>
  <si>
    <t>185803211R00</t>
  </si>
  <si>
    <t>Uválcování trávníku v rovině</t>
  </si>
  <si>
    <t>1322011RVH</t>
  </si>
  <si>
    <t>Strojní výkop jam, rýh, šachet v hornině tř. 3</t>
  </si>
  <si>
    <t>Vlastní</t>
  </si>
  <si>
    <t>RTS 19/ II</t>
  </si>
  <si>
    <t>151101102RV</t>
  </si>
  <si>
    <t>Pažení a rozepření stěn rýh - příložné - hl.do 4 m</t>
  </si>
  <si>
    <t>m</t>
  </si>
  <si>
    <t>151101112RV</t>
  </si>
  <si>
    <t>Odstranění pažení stěn rýh - příložné - hl. do 4 m</t>
  </si>
  <si>
    <t>175101101RT2V</t>
  </si>
  <si>
    <t>Obsyp potrubí bez prohození sypaniny s dodáním písku</t>
  </si>
  <si>
    <t>00572400R</t>
  </si>
  <si>
    <t xml:space="preserve">Směs travní </t>
  </si>
  <si>
    <t>kg</t>
  </si>
  <si>
    <t>SPCM</t>
  </si>
  <si>
    <t>Specifikace</t>
  </si>
  <si>
    <t>POL3_</t>
  </si>
  <si>
    <t>10364200R</t>
  </si>
  <si>
    <t>Ornice pro pozemkové úpravy</t>
  </si>
  <si>
    <t>11-1</t>
  </si>
  <si>
    <t>Lávka pro chodce s oboustranným zábradlím délka 2m, šíře 1,2 m</t>
  </si>
  <si>
    <t>11-2</t>
  </si>
  <si>
    <t>Geodetické zaměření nového potrubního rozvodu včetně stavební části</t>
  </si>
  <si>
    <t>soubor</t>
  </si>
  <si>
    <t>VRN</t>
  </si>
  <si>
    <t>POL99_8</t>
  </si>
  <si>
    <t>38938100RVH</t>
  </si>
  <si>
    <t>Dobetonování otvorů pro potrubí</t>
  </si>
  <si>
    <t>584121111R00</t>
  </si>
  <si>
    <t>Osazení silničních panelů,lože z kameniva</t>
  </si>
  <si>
    <t>5-pl</t>
  </si>
  <si>
    <t>Pískové lože pro silniční panely</t>
  </si>
  <si>
    <t>59381300R</t>
  </si>
  <si>
    <t>Panel silniční 3x1x0,12 m</t>
  </si>
  <si>
    <t>kus</t>
  </si>
  <si>
    <t>612421637R00</t>
  </si>
  <si>
    <t>Omítka vnitřní zdiva, MVC, štuková</t>
  </si>
  <si>
    <t>61-11</t>
  </si>
  <si>
    <t>Příprava omítky u objektů pro hydroizolaci - očištění</t>
  </si>
  <si>
    <t>970041250R00</t>
  </si>
  <si>
    <t>Vrtání jádrové do prostého betonu do D 250 mm</t>
  </si>
  <si>
    <t>999281105R00</t>
  </si>
  <si>
    <t>Přesun hmot pro opravy a údržbu do výšky 6 m</t>
  </si>
  <si>
    <t>t</t>
  </si>
  <si>
    <t>Přesun hmot</t>
  </si>
  <si>
    <t>POL7_</t>
  </si>
  <si>
    <t>711112001RZ1</t>
  </si>
  <si>
    <t>Izolace proti vlhkosti svis. nátěr ALP, za studena 1x nátěr - včetně dodávky asfaltového laku</t>
  </si>
  <si>
    <t>711142559RY1</t>
  </si>
  <si>
    <t>Izolace proti vlhkosti svislá pásy přitavením 1 vrstva - včetně dodávky asfalt. pásu modifikovaného</t>
  </si>
  <si>
    <t>711R</t>
  </si>
  <si>
    <t>D+M těsnícího profilu</t>
  </si>
  <si>
    <t>998711201R00</t>
  </si>
  <si>
    <t>Přesun hmot pro izolace proti vodě, výšky do 6 m</t>
  </si>
  <si>
    <t>71347112RVH</t>
  </si>
  <si>
    <t>Izolace potrubí v rolích</t>
  </si>
  <si>
    <t>kp</t>
  </si>
  <si>
    <t>D+M Krycí vyztužená fólie + vázací drát</t>
  </si>
  <si>
    <t>63151672R</t>
  </si>
  <si>
    <t>Dodávka - Izolace potrubí v rolích z minerální vlny (s kolmou orientací vláken)  na Al fólii s objemovou hmotností 65kg/m3, tl. 60 mm</t>
  </si>
  <si>
    <t>998713201R00</t>
  </si>
  <si>
    <t>Přesun hmot pro izolace tepelné, výšky do 6 m</t>
  </si>
  <si>
    <t>733121219R00</t>
  </si>
  <si>
    <t>Potrubí hladké bezešvé 60,3 x 2,9 mm vč. tvarovek a zednických přípomocí</t>
  </si>
  <si>
    <t>733121225R00</t>
  </si>
  <si>
    <t>Potrubí hladké bezešvé 88,9 x 3,6 mm vč. tvarovek a zednických přípomocí</t>
  </si>
  <si>
    <t>733184107RT2</t>
  </si>
  <si>
    <t>Montáž předizolovaného potrubí DN 80 mm vnější průměr předizolovaného potrubí D 180 mm, včetně tvarovek</t>
  </si>
  <si>
    <t>230160121RVH</t>
  </si>
  <si>
    <t>Kontrola svaru prozářením rentgenem 10% DN80</t>
  </si>
  <si>
    <t>230160151RVH</t>
  </si>
  <si>
    <t>Kontrola svarů vizuální v rozsahu 100% DN 80</t>
  </si>
  <si>
    <t>73312115RV</t>
  </si>
  <si>
    <t>Potrubí hladké bezešvé 33,7 x 2,6 mm vč. tvarovek a zednických přípomocí</t>
  </si>
  <si>
    <t>733121217R00</t>
  </si>
  <si>
    <t>Potrubí hladké bezešvé 48,4 x 2,6 mm vč. tvarovek a zednických přípomocí</t>
  </si>
  <si>
    <t>733-dk</t>
  </si>
  <si>
    <t>D+M dno klenuté DN 50</t>
  </si>
  <si>
    <t>733pr</t>
  </si>
  <si>
    <t>Propláchnutí nové soustavy - hadice 6/4" se závitem 6m</t>
  </si>
  <si>
    <t>733tz</t>
  </si>
  <si>
    <t>Tlakové zkoušky pevnosti a těsnosti provozním médiem</t>
  </si>
  <si>
    <t>733-vk1</t>
  </si>
  <si>
    <t>Varné koleno R=1,5DN 90°DN40</t>
  </si>
  <si>
    <t>733-vk2</t>
  </si>
  <si>
    <t>Varné koleno R=1,5DN 90°DN80</t>
  </si>
  <si>
    <t>767-1</t>
  </si>
  <si>
    <t>D+M Objímky na potrubí, závitová tyč, se šroubem a hmoždinkou, DN 40</t>
  </si>
  <si>
    <t>767-2</t>
  </si>
  <si>
    <t>D+M Objímky na potrubí, závitová tyč, se šroubem a hmoždinkou DN 15</t>
  </si>
  <si>
    <t>899721111RVH</t>
  </si>
  <si>
    <t>Fólie výstražná z PVC zelená, šířka 22 cm</t>
  </si>
  <si>
    <t>904      R02</t>
  </si>
  <si>
    <t>Hzs-zkousky v ramci montaz.praci Topná zkouška, ostatní zkoušky</t>
  </si>
  <si>
    <t>h</t>
  </si>
  <si>
    <t>Prav.M</t>
  </si>
  <si>
    <t>HZS</t>
  </si>
  <si>
    <t>POL10_</t>
  </si>
  <si>
    <t>101</t>
  </si>
  <si>
    <t>Přediz. rovná trubka dle EN 253, DN80/180, 12m al. N s detekcí, 88,9*3,2, tlak. řada PN 25</t>
  </si>
  <si>
    <t>102</t>
  </si>
  <si>
    <t>Přediz. ohýbaná trubka dle EN 253, PB DN80/180, 12m, 7°, rovné konce cca 2,5 m s detekcí, 88,9*3,2, tlak. řada PN 25</t>
  </si>
  <si>
    <t>103</t>
  </si>
  <si>
    <t>Přediz. oblouk dle EN 448, DN 80/180 90° R=3D al. N s detekcí, 88,9*3,2, tlak. řada PN 25</t>
  </si>
  <si>
    <t>104</t>
  </si>
  <si>
    <t>Přediz. oblouk dle EN 448, DN 80/180 90° R=3D L=1,5x1m al. N s detekcí, 88,9*3,2, tlak. řada PN 25</t>
  </si>
  <si>
    <t>105</t>
  </si>
  <si>
    <t>Přediz. oblouk dle EN 448, DN 80/180 90° R=3D L=1,5x1,5m al. N s detekcí, 88,9*3,2, tlak. řada PN 25</t>
  </si>
  <si>
    <t>106</t>
  </si>
  <si>
    <t>Přediz. oblouk dle EN 448, DN 80/180 90° R=3D L=2x1m al. N s detekcí, 88,9*3,2, tlak. řada PN 25</t>
  </si>
  <si>
    <t>107</t>
  </si>
  <si>
    <t>Přediz. oblouk dle EN 448, DN 80/180 70° R=3D L=1x1m al. N s detekcí, 88,9*3,2, tlak. řada PN 25</t>
  </si>
  <si>
    <t>108</t>
  </si>
  <si>
    <t>Přediz. oblouk dle EN 448, DN 80/180 50° R=3D L=1x1m al. N s detekcí, 88,9*3,2, tlak. řada PN 25</t>
  </si>
  <si>
    <t>109</t>
  </si>
  <si>
    <t>Přediz. oblouk dle EN 448, DN 80/180 50° R=3D L=1,5x1,5m al. N s detekcí, 88,9*3,2, tlak. řada PN 25</t>
  </si>
  <si>
    <t>110</t>
  </si>
  <si>
    <t>Spojka + směsné láhve DN80</t>
  </si>
  <si>
    <t>111</t>
  </si>
  <si>
    <t>Gumová průchodka stěnou DN80</t>
  </si>
  <si>
    <t>112</t>
  </si>
  <si>
    <t>Koncová těsnící izolace DN80/180</t>
  </si>
  <si>
    <t>114</t>
  </si>
  <si>
    <t>Dilatační polštář 240x1000x40 mm</t>
  </si>
  <si>
    <t>998733201R00</t>
  </si>
  <si>
    <t>Přesun hmot pro rozvody potrubí, výšky do 6 m</t>
  </si>
  <si>
    <t>734319113R0V</t>
  </si>
  <si>
    <t>Montáž ventilu přivařovacího DN 15</t>
  </si>
  <si>
    <t>734319115R00V</t>
  </si>
  <si>
    <t>Montáž ventilu přivařovacího DN 25</t>
  </si>
  <si>
    <t>734319117R00V</t>
  </si>
  <si>
    <t>Montáž ventilu přivařovacího DN 40</t>
  </si>
  <si>
    <t>734319117R0Z</t>
  </si>
  <si>
    <t>Montáž ventilu přivařovacího DN 80</t>
  </si>
  <si>
    <t>KP01</t>
  </si>
  <si>
    <t>Kohout kulový přivařovací PN 40 DN 25 s aretací</t>
  </si>
  <si>
    <t>kp02</t>
  </si>
  <si>
    <t>Kohout kulový přivařovací PN 40 DN 40</t>
  </si>
  <si>
    <t>kp03</t>
  </si>
  <si>
    <t>Kohout kulový přivařovací PN 25, DN 80</t>
  </si>
  <si>
    <t>kp04</t>
  </si>
  <si>
    <t>Kohout kulový přivařovací PN 40 DN 15</t>
  </si>
  <si>
    <t>998734201R00</t>
  </si>
  <si>
    <t>Přesun hmot pro armatury, výšky do 6 m</t>
  </si>
  <si>
    <t>7831</t>
  </si>
  <si>
    <t>Nátěr základní ochranný, odolnost 140°C - 2x</t>
  </si>
  <si>
    <t>783-2</t>
  </si>
  <si>
    <t>784191101R00</t>
  </si>
  <si>
    <t xml:space="preserve">Penetrace podkladu univerzální </t>
  </si>
  <si>
    <t>784195112R00</t>
  </si>
  <si>
    <t>Malba, bílá, bez penetrace, 2 x</t>
  </si>
  <si>
    <t>222171011R00</t>
  </si>
  <si>
    <t xml:space="preserve">Reflektometrické zkoušky alarm systému </t>
  </si>
  <si>
    <t>210019</t>
  </si>
  <si>
    <t>Propojovací krabice</t>
  </si>
  <si>
    <t>210800105R</t>
  </si>
  <si>
    <t xml:space="preserve">Kabel CYKY 3x1,5 mm2 </t>
  </si>
  <si>
    <t>21-1</t>
  </si>
  <si>
    <t>Propojení hlídacích vodičů</t>
  </si>
  <si>
    <t>21-1122</t>
  </si>
  <si>
    <t>Spojovací materiál (šroub kadminovaný, matice, podložka)</t>
  </si>
  <si>
    <t>spoj</t>
  </si>
  <si>
    <t>979081111R00</t>
  </si>
  <si>
    <t>Odvoz suti a vybour. hmot na skládku do 1 km</t>
  </si>
  <si>
    <t>Přesun suti</t>
  </si>
  <si>
    <t>POL8_</t>
  </si>
  <si>
    <t>979081121R00</t>
  </si>
  <si>
    <t>Příplatek k odvozu za každý další 1 km</t>
  </si>
  <si>
    <t>979082111R00</t>
  </si>
  <si>
    <t>Vnitrostaveništní doprava suti</t>
  </si>
  <si>
    <t>979990001R00</t>
  </si>
  <si>
    <t>Poplatek za skládku stavební suti</t>
  </si>
  <si>
    <t>END</t>
  </si>
  <si>
    <t xml:space="preserve">Nátěr vrchní, šedá barva, odolnost 140°C - 2x 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</si>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</sst>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49" fontId="0" fillId="0" borderId="0" xfId="0" applyNumberFormat="1"/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5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5" fillId="0" borderId="39" xfId="0" applyFont="1" applyBorder="1" applyAlignment="1">
      <alignment vertical="top"/>
    </xf>
    <xf numFmtId="49" fontId="15" fillId="0" borderId="40" xfId="0" applyNumberFormat="1" applyFont="1" applyBorder="1" applyAlignment="1">
      <alignment vertical="top"/>
    </xf>
    <xf numFmtId="0" fontId="15" fillId="0" borderId="40" xfId="0" applyFont="1" applyBorder="1" applyAlignment="1">
      <alignment horizontal="center" vertical="top" shrinkToFit="1"/>
    </xf>
    <xf numFmtId="164" fontId="15" fillId="0" borderId="40" xfId="0" applyNumberFormat="1" applyFont="1" applyBorder="1" applyAlignment="1">
      <alignment vertical="top" shrinkToFit="1"/>
    </xf>
    <xf numFmtId="4" fontId="15" fillId="0" borderId="40" xfId="0" applyNumberFormat="1" applyFont="1" applyBorder="1" applyAlignment="1">
      <alignment vertical="top" shrinkToFit="1"/>
    </xf>
    <xf numFmtId="4" fontId="15" fillId="0" borderId="41" xfId="0" applyNumberFormat="1" applyFont="1" applyBorder="1" applyAlignment="1">
      <alignment vertical="top" shrinkToFit="1"/>
    </xf>
    <xf numFmtId="0" fontId="15" fillId="0" borderId="42" xfId="0" applyFont="1" applyBorder="1" applyAlignment="1">
      <alignment vertical="top"/>
    </xf>
    <xf numFmtId="49" fontId="15" fillId="0" borderId="43" xfId="0" applyNumberFormat="1" applyFont="1" applyBorder="1" applyAlignment="1">
      <alignment vertical="top"/>
    </xf>
    <xf numFmtId="0" fontId="15" fillId="0" borderId="43" xfId="0" applyFont="1" applyBorder="1" applyAlignment="1">
      <alignment horizontal="center" vertical="top" shrinkToFit="1"/>
    </xf>
    <xf numFmtId="164" fontId="15" fillId="0" borderId="43" xfId="0" applyNumberFormat="1" applyFont="1" applyBorder="1" applyAlignment="1">
      <alignment vertical="top" shrinkToFit="1"/>
    </xf>
    <xf numFmtId="4" fontId="15" fillId="0" borderId="43" xfId="0" applyNumberFormat="1" applyFont="1" applyBorder="1" applyAlignment="1">
      <alignment vertical="top" shrinkToFit="1"/>
    </xf>
    <xf numFmtId="4" fontId="15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5" fillId="0" borderId="43" xfId="0" applyNumberFormat="1" applyFont="1" applyBorder="1" applyAlignment="1">
      <alignment horizontal="left" vertical="top" wrapText="1"/>
    </xf>
    <xf numFmtId="49" fontId="15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5" fillId="5" borderId="0" xfId="0" applyFont="1" applyFill="1"/>
    <xf numFmtId="49" fontId="5" fillId="5" borderId="0" xfId="0" applyNumberFormat="1" applyFont="1" applyFill="1"/>
    <xf numFmtId="49" fontId="5" fillId="5" borderId="0" xfId="0" applyNumberFormat="1" applyFont="1" applyFill="1" applyAlignment="1">
      <alignment horizontal="left" wrapText="1"/>
    </xf>
    <xf numFmtId="0" fontId="5" fillId="5" borderId="0" xfId="0" applyFont="1" applyFill="1" applyAlignment="1">
      <alignment horizontal="center"/>
    </xf>
    <xf numFmtId="0" fontId="5" fillId="0" borderId="0" xfId="0" applyFont="1"/>
    <xf numFmtId="4" fontId="5" fillId="5" borderId="0" xfId="0" applyNumberFormat="1" applyFont="1" applyFill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56" t="s">
        <v>41</v>
      </c>
      <c r="B2" s="156"/>
      <c r="C2" s="156"/>
      <c r="D2" s="156"/>
      <c r="E2" s="156"/>
      <c r="F2" s="156"/>
      <c r="G2" s="15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48"/>
  <sheetViews>
    <sheetView showGridLines="0" topLeftCell="B1" zoomScaleNormal="100" zoomScaleSheetLayoutView="75" workbookViewId="0">
      <selection activeCell="I14" sqref="I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57" t="s">
        <v>4</v>
      </c>
      <c r="C1" s="158"/>
      <c r="D1" s="158"/>
      <c r="E1" s="158"/>
      <c r="F1" s="158"/>
      <c r="G1" s="158"/>
      <c r="H1" s="158"/>
      <c r="I1" s="158"/>
      <c r="J1" s="159"/>
    </row>
    <row r="2" spans="1:15" ht="36" customHeight="1" x14ac:dyDescent="0.2">
      <c r="A2" s="2"/>
      <c r="B2" s="77" t="s">
        <v>24</v>
      </c>
      <c r="C2" s="78"/>
      <c r="D2" s="79" t="s">
        <v>47</v>
      </c>
      <c r="E2" s="166" t="s">
        <v>44</v>
      </c>
      <c r="F2" s="167"/>
      <c r="G2" s="167"/>
      <c r="H2" s="167"/>
      <c r="I2" s="167"/>
      <c r="J2" s="168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169" t="s">
        <v>44</v>
      </c>
      <c r="F3" s="170"/>
      <c r="G3" s="170"/>
      <c r="H3" s="170"/>
      <c r="I3" s="170"/>
      <c r="J3" s="171"/>
    </row>
    <row r="4" spans="1:15" ht="23.25" customHeight="1" x14ac:dyDescent="0.2">
      <c r="A4" s="76">
        <v>2036</v>
      </c>
      <c r="B4" s="82" t="s">
        <v>46</v>
      </c>
      <c r="C4" s="83"/>
      <c r="D4" s="84" t="s">
        <v>43</v>
      </c>
      <c r="E4" s="179" t="s">
        <v>44</v>
      </c>
      <c r="F4" s="180"/>
      <c r="G4" s="180"/>
      <c r="H4" s="180"/>
      <c r="I4" s="180"/>
      <c r="J4" s="181"/>
    </row>
    <row r="5" spans="1:15" ht="24" customHeight="1" x14ac:dyDescent="0.2">
      <c r="A5" s="2"/>
      <c r="B5" s="31" t="s">
        <v>23</v>
      </c>
      <c r="D5" s="184"/>
      <c r="E5" s="185"/>
      <c r="F5" s="185"/>
      <c r="G5" s="185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186"/>
      <c r="E6" s="187"/>
      <c r="F6" s="187"/>
      <c r="G6" s="187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188"/>
      <c r="F7" s="189"/>
      <c r="G7" s="18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73"/>
      <c r="E11" s="173"/>
      <c r="F11" s="173"/>
      <c r="G11" s="173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178"/>
      <c r="E12" s="178"/>
      <c r="F12" s="178"/>
      <c r="G12" s="178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182"/>
      <c r="F13" s="183"/>
      <c r="G13" s="18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172"/>
      <c r="F15" s="172"/>
      <c r="G15" s="174"/>
      <c r="H15" s="174"/>
      <c r="I15" s="174" t="s">
        <v>31</v>
      </c>
      <c r="J15" s="175"/>
    </row>
    <row r="16" spans="1:15" ht="23.25" customHeight="1" x14ac:dyDescent="0.2">
      <c r="A16" s="120" t="s">
        <v>26</v>
      </c>
      <c r="B16" s="38" t="s">
        <v>26</v>
      </c>
      <c r="C16" s="62"/>
      <c r="D16" s="63"/>
      <c r="E16" s="163"/>
      <c r="F16" s="164"/>
      <c r="G16" s="163"/>
      <c r="H16" s="164"/>
      <c r="I16" s="163">
        <v>0</v>
      </c>
      <c r="J16" s="165"/>
    </row>
    <row r="17" spans="1:10" ht="23.25" customHeight="1" x14ac:dyDescent="0.2">
      <c r="A17" s="120" t="s">
        <v>27</v>
      </c>
      <c r="B17" s="38" t="s">
        <v>27</v>
      </c>
      <c r="C17" s="62"/>
      <c r="D17" s="63"/>
      <c r="E17" s="163"/>
      <c r="F17" s="164"/>
      <c r="G17" s="163"/>
      <c r="H17" s="164"/>
      <c r="I17" s="163">
        <v>0</v>
      </c>
      <c r="J17" s="165"/>
    </row>
    <row r="18" spans="1:10" ht="23.25" customHeight="1" x14ac:dyDescent="0.2">
      <c r="A18" s="120" t="s">
        <v>28</v>
      </c>
      <c r="B18" s="38" t="s">
        <v>28</v>
      </c>
      <c r="C18" s="62"/>
      <c r="D18" s="63"/>
      <c r="E18" s="163"/>
      <c r="F18" s="164"/>
      <c r="G18" s="163"/>
      <c r="H18" s="164"/>
      <c r="I18" s="163">
        <v>0</v>
      </c>
      <c r="J18" s="165"/>
    </row>
    <row r="19" spans="1:10" ht="23.25" customHeight="1" x14ac:dyDescent="0.2">
      <c r="A19" s="120" t="s">
        <v>81</v>
      </c>
      <c r="B19" s="38" t="s">
        <v>29</v>
      </c>
      <c r="C19" s="62"/>
      <c r="D19" s="63"/>
      <c r="E19" s="163"/>
      <c r="F19" s="164"/>
      <c r="G19" s="163"/>
      <c r="H19" s="164"/>
      <c r="I19" s="163">
        <v>0</v>
      </c>
      <c r="J19" s="165"/>
    </row>
    <row r="20" spans="1:10" ht="23.25" customHeight="1" x14ac:dyDescent="0.2">
      <c r="A20" s="120" t="s">
        <v>82</v>
      </c>
      <c r="B20" s="38" t="s">
        <v>30</v>
      </c>
      <c r="C20" s="62"/>
      <c r="D20" s="63"/>
      <c r="E20" s="163"/>
      <c r="F20" s="164"/>
      <c r="G20" s="163"/>
      <c r="H20" s="164"/>
      <c r="I20" s="163">
        <v>0</v>
      </c>
      <c r="J20" s="165"/>
    </row>
    <row r="21" spans="1:10" ht="23.25" customHeight="1" x14ac:dyDescent="0.2">
      <c r="A21" s="2"/>
      <c r="B21" s="48" t="s">
        <v>31</v>
      </c>
      <c r="C21" s="64"/>
      <c r="D21" s="65"/>
      <c r="E21" s="176"/>
      <c r="F21" s="177"/>
      <c r="G21" s="176"/>
      <c r="H21" s="177"/>
      <c r="I21" s="176">
        <f>'01 01 Pol'!G107</f>
        <v>0</v>
      </c>
      <c r="J21" s="195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93">
        <v>0</v>
      </c>
      <c r="H23" s="194"/>
      <c r="I23" s="194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91">
        <v>0</v>
      </c>
      <c r="H24" s="192"/>
      <c r="I24" s="192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93">
        <f>I21</f>
        <v>0</v>
      </c>
      <c r="H25" s="194"/>
      <c r="I25" s="194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60">
        <f>0.21*ZakladDPHZakl</f>
        <v>0</v>
      </c>
      <c r="H26" s="161"/>
      <c r="I26" s="161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162">
        <v>0</v>
      </c>
      <c r="H27" s="162"/>
      <c r="I27" s="162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196">
        <v>1875015.31</v>
      </c>
      <c r="H28" s="197"/>
      <c r="I28" s="197"/>
      <c r="J28" s="115" t="str">
        <f t="shared" si="0"/>
        <v>CZK</v>
      </c>
    </row>
    <row r="29" spans="1:10" ht="27.75" customHeight="1" thickBot="1" x14ac:dyDescent="0.25">
      <c r="A29" s="2"/>
      <c r="B29" s="111" t="s">
        <v>37</v>
      </c>
      <c r="C29" s="116"/>
      <c r="D29" s="116"/>
      <c r="E29" s="116"/>
      <c r="F29" s="117"/>
      <c r="G29" s="196">
        <f>ZakladDPHZakl+DPHZakl</f>
        <v>0</v>
      </c>
      <c r="H29" s="196"/>
      <c r="I29" s="196"/>
      <c r="J29" s="118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98"/>
      <c r="E34" s="199"/>
      <c r="G34" s="200"/>
      <c r="H34" s="201"/>
      <c r="I34" s="201"/>
      <c r="J34" s="25"/>
    </row>
    <row r="35" spans="1:10" ht="12.75" customHeight="1" x14ac:dyDescent="0.2">
      <c r="A35" s="2"/>
      <c r="B35" s="2"/>
      <c r="D35" s="190" t="s">
        <v>2</v>
      </c>
      <c r="E35" s="19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48</v>
      </c>
      <c r="C39" s="202"/>
      <c r="D39" s="202"/>
      <c r="E39" s="202"/>
      <c r="F39" s="98">
        <v>0</v>
      </c>
      <c r="G39" s="99">
        <v>1875015.31</v>
      </c>
      <c r="H39" s="100">
        <v>393753.22</v>
      </c>
      <c r="I39" s="100">
        <v>2268768.5299999998</v>
      </c>
      <c r="J39" s="101">
        <f>IF(CenaCelkemVypocet=0,"",I39/CenaCelkemVypocet*100)</f>
        <v>100</v>
      </c>
    </row>
    <row r="40" spans="1:10" ht="25.5" hidden="1" customHeight="1" x14ac:dyDescent="0.2">
      <c r="A40" s="87">
        <v>2</v>
      </c>
      <c r="B40" s="102" t="s">
        <v>43</v>
      </c>
      <c r="C40" s="203" t="s">
        <v>44</v>
      </c>
      <c r="D40" s="203"/>
      <c r="E40" s="203"/>
      <c r="F40" s="103">
        <v>0</v>
      </c>
      <c r="G40" s="104">
        <v>1875015.31</v>
      </c>
      <c r="H40" s="104">
        <v>393753.22</v>
      </c>
      <c r="I40" s="104">
        <v>2268768.5299999998</v>
      </c>
      <c r="J40" s="105">
        <f>IF(CenaCelkemVypocet=0,"",I40/CenaCelkemVypocet*100)</f>
        <v>100</v>
      </c>
    </row>
    <row r="41" spans="1:10" ht="25.5" hidden="1" customHeight="1" x14ac:dyDescent="0.2">
      <c r="A41" s="87">
        <v>3</v>
      </c>
      <c r="B41" s="106" t="s">
        <v>43</v>
      </c>
      <c r="C41" s="202" t="s">
        <v>44</v>
      </c>
      <c r="D41" s="202"/>
      <c r="E41" s="202"/>
      <c r="F41" s="107">
        <v>0</v>
      </c>
      <c r="G41" s="100">
        <v>1875015.31</v>
      </c>
      <c r="H41" s="100">
        <v>393753.22</v>
      </c>
      <c r="I41" s="100">
        <v>2268768.5299999998</v>
      </c>
      <c r="J41" s="101">
        <f>IF(CenaCelkemVypocet=0,"",I41/CenaCelkemVypocet*100)</f>
        <v>100</v>
      </c>
    </row>
    <row r="42" spans="1:10" ht="25.5" hidden="1" customHeight="1" x14ac:dyDescent="0.2">
      <c r="A42" s="87"/>
      <c r="B42" s="204" t="s">
        <v>49</v>
      </c>
      <c r="C42" s="205"/>
      <c r="D42" s="205"/>
      <c r="E42" s="206"/>
      <c r="F42" s="108">
        <f>SUMIF(A39:A41,"=1",F39:F41)</f>
        <v>0</v>
      </c>
      <c r="G42" s="109">
        <f>SUMIF(A39:A41,"=1",G39:G41)</f>
        <v>1875015.31</v>
      </c>
      <c r="H42" s="109">
        <f>SUMIF(A39:A41,"=1",H39:H41)</f>
        <v>393753.22</v>
      </c>
      <c r="I42" s="109">
        <f>SUMIF(A39:A41,"=1",I39:I41)</f>
        <v>2268768.5299999998</v>
      </c>
      <c r="J42" s="110">
        <f>SUMIF(A39:A41,"=1",J39:J41)</f>
        <v>100</v>
      </c>
    </row>
    <row r="46" spans="1:10" x14ac:dyDescent="0.2">
      <c r="F46" s="85"/>
      <c r="G46" s="85"/>
      <c r="H46" s="85"/>
      <c r="I46" s="85"/>
      <c r="J46" s="86"/>
    </row>
    <row r="47" spans="1:10" x14ac:dyDescent="0.2">
      <c r="F47" s="85"/>
      <c r="G47" s="85"/>
      <c r="H47" s="85"/>
      <c r="I47" s="85"/>
      <c r="J47" s="86"/>
    </row>
    <row r="48" spans="1:10" x14ac:dyDescent="0.2">
      <c r="F48" s="85"/>
      <c r="G48" s="85"/>
      <c r="H48" s="85"/>
      <c r="I48" s="85"/>
      <c r="J48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07" t="s">
        <v>7</v>
      </c>
      <c r="B1" s="207"/>
      <c r="C1" s="208"/>
      <c r="D1" s="207"/>
      <c r="E1" s="207"/>
      <c r="F1" s="207"/>
      <c r="G1" s="207"/>
    </row>
    <row r="2" spans="1:7" ht="24.95" customHeight="1" x14ac:dyDescent="0.2">
      <c r="A2" s="50" t="s">
        <v>8</v>
      </c>
      <c r="B2" s="49"/>
      <c r="C2" s="209"/>
      <c r="D2" s="209"/>
      <c r="E2" s="209"/>
      <c r="F2" s="209"/>
      <c r="G2" s="210"/>
    </row>
    <row r="3" spans="1:7" ht="24.95" customHeight="1" x14ac:dyDescent="0.2">
      <c r="A3" s="50" t="s">
        <v>9</v>
      </c>
      <c r="B3" s="49"/>
      <c r="C3" s="209"/>
      <c r="D3" s="209"/>
      <c r="E3" s="209"/>
      <c r="F3" s="209"/>
      <c r="G3" s="210"/>
    </row>
    <row r="4" spans="1:7" ht="24.95" customHeight="1" x14ac:dyDescent="0.2">
      <c r="A4" s="50" t="s">
        <v>10</v>
      </c>
      <c r="B4" s="49"/>
      <c r="C4" s="209"/>
      <c r="D4" s="209"/>
      <c r="E4" s="209"/>
      <c r="F4" s="209"/>
      <c r="G4" s="2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D3ACA-8ABA-4211-91AF-AF29A26BC756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7109375" style="119" customWidth="1"/>
    <col min="3" max="3" width="38.28515625" style="11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11" t="s">
        <v>7</v>
      </c>
      <c r="B1" s="211"/>
      <c r="C1" s="211"/>
      <c r="D1" s="211"/>
      <c r="E1" s="211"/>
      <c r="F1" s="211"/>
      <c r="G1" s="211"/>
      <c r="AG1" t="s">
        <v>83</v>
      </c>
    </row>
    <row r="2" spans="1:60" ht="25.15" customHeight="1" x14ac:dyDescent="0.2">
      <c r="A2" s="121" t="s">
        <v>8</v>
      </c>
      <c r="B2" s="49" t="s">
        <v>47</v>
      </c>
      <c r="C2" s="212" t="s">
        <v>44</v>
      </c>
      <c r="D2" s="213"/>
      <c r="E2" s="213"/>
      <c r="F2" s="213"/>
      <c r="G2" s="214"/>
      <c r="AG2" t="s">
        <v>84</v>
      </c>
    </row>
    <row r="3" spans="1:60" ht="25.15" customHeight="1" x14ac:dyDescent="0.2">
      <c r="A3" s="121" t="s">
        <v>9</v>
      </c>
      <c r="B3" s="49" t="s">
        <v>43</v>
      </c>
      <c r="C3" s="212" t="s">
        <v>44</v>
      </c>
      <c r="D3" s="213"/>
      <c r="E3" s="213"/>
      <c r="F3" s="213"/>
      <c r="G3" s="214"/>
      <c r="AC3" s="119" t="s">
        <v>84</v>
      </c>
      <c r="AG3" t="s">
        <v>85</v>
      </c>
    </row>
    <row r="4" spans="1:60" ht="25.15" customHeight="1" x14ac:dyDescent="0.2">
      <c r="A4" s="122" t="s">
        <v>10</v>
      </c>
      <c r="B4" s="123" t="s">
        <v>43</v>
      </c>
      <c r="C4" s="215" t="s">
        <v>44</v>
      </c>
      <c r="D4" s="216"/>
      <c r="E4" s="216"/>
      <c r="F4" s="216"/>
      <c r="G4" s="217"/>
      <c r="AG4" t="s">
        <v>86</v>
      </c>
    </row>
    <row r="5" spans="1:60" x14ac:dyDescent="0.2">
      <c r="D5" s="10"/>
    </row>
    <row r="6" spans="1:60" ht="38.25" x14ac:dyDescent="0.2">
      <c r="A6" s="125" t="s">
        <v>87</v>
      </c>
      <c r="B6" s="127" t="s">
        <v>88</v>
      </c>
      <c r="C6" s="127" t="s">
        <v>89</v>
      </c>
      <c r="D6" s="126" t="s">
        <v>90</v>
      </c>
      <c r="E6" s="125" t="s">
        <v>91</v>
      </c>
      <c r="F6" s="124" t="s">
        <v>92</v>
      </c>
      <c r="G6" s="125" t="s">
        <v>31</v>
      </c>
      <c r="H6" s="128" t="s">
        <v>32</v>
      </c>
      <c r="I6" s="128" t="s">
        <v>93</v>
      </c>
      <c r="J6" s="128" t="s">
        <v>33</v>
      </c>
      <c r="K6" s="128" t="s">
        <v>94</v>
      </c>
      <c r="L6" s="128" t="s">
        <v>95</v>
      </c>
      <c r="M6" s="128" t="s">
        <v>96</v>
      </c>
      <c r="N6" s="128" t="s">
        <v>97</v>
      </c>
      <c r="O6" s="128" t="s">
        <v>98</v>
      </c>
      <c r="P6" s="128" t="s">
        <v>99</v>
      </c>
      <c r="Q6" s="128" t="s">
        <v>100</v>
      </c>
      <c r="R6" s="128" t="s">
        <v>101</v>
      </c>
      <c r="S6" s="128" t="s">
        <v>102</v>
      </c>
      <c r="T6" s="128" t="s">
        <v>103</v>
      </c>
      <c r="U6" s="128" t="s">
        <v>104</v>
      </c>
      <c r="V6" s="128" t="s">
        <v>105</v>
      </c>
      <c r="W6" s="128" t="s">
        <v>106</v>
      </c>
      <c r="X6" s="128" t="s">
        <v>107</v>
      </c>
    </row>
    <row r="7" spans="1:60" hidden="1" x14ac:dyDescent="0.2">
      <c r="A7" s="3"/>
      <c r="B7" s="4"/>
      <c r="C7" s="4"/>
      <c r="D7" s="6"/>
      <c r="E7" s="130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</row>
    <row r="8" spans="1:60" x14ac:dyDescent="0.2">
      <c r="A8" s="134" t="s">
        <v>108</v>
      </c>
      <c r="B8" s="135" t="s">
        <v>51</v>
      </c>
      <c r="C8" s="152" t="s">
        <v>52</v>
      </c>
      <c r="D8" s="136"/>
      <c r="E8" s="137"/>
      <c r="F8" s="138"/>
      <c r="G8" s="139">
        <f>SUMIF(AG9:AG21,"&lt;&gt;NOR",G9:G21)</f>
        <v>0</v>
      </c>
      <c r="H8" s="133"/>
      <c r="I8" s="133">
        <f>SUM(I9:I21)</f>
        <v>14655.8</v>
      </c>
      <c r="J8" s="133"/>
      <c r="K8" s="133">
        <f>SUM(K9:K21)</f>
        <v>428096.4</v>
      </c>
      <c r="L8" s="133"/>
      <c r="M8" s="133">
        <f>SUM(M9:M21)</f>
        <v>0</v>
      </c>
      <c r="N8" s="133"/>
      <c r="O8" s="133">
        <f>SUM(O9:O21)</f>
        <v>247.51999999999998</v>
      </c>
      <c r="P8" s="133"/>
      <c r="Q8" s="133">
        <f>SUM(Q9:Q21)</f>
        <v>54</v>
      </c>
      <c r="R8" s="133"/>
      <c r="S8" s="133"/>
      <c r="T8" s="133"/>
      <c r="U8" s="133"/>
      <c r="V8" s="133">
        <f>SUM(V9:V21)</f>
        <v>655.01</v>
      </c>
      <c r="W8" s="133"/>
      <c r="X8" s="133"/>
      <c r="AG8" t="s">
        <v>109</v>
      </c>
    </row>
    <row r="9" spans="1:60" outlineLevel="1" x14ac:dyDescent="0.2">
      <c r="A9" s="146">
        <v>1</v>
      </c>
      <c r="B9" s="147" t="s">
        <v>110</v>
      </c>
      <c r="C9" s="153" t="s">
        <v>111</v>
      </c>
      <c r="D9" s="148" t="s">
        <v>112</v>
      </c>
      <c r="E9" s="149">
        <v>60</v>
      </c>
      <c r="F9" s="150"/>
      <c r="G9" s="151">
        <f t="shared" ref="G9:G21" si="0">ROUND(E9*F9,2)</f>
        <v>0</v>
      </c>
      <c r="H9" s="132">
        <v>0</v>
      </c>
      <c r="I9" s="132">
        <f t="shared" ref="I9:I21" si="1">ROUND(E9*H9,2)</f>
        <v>0</v>
      </c>
      <c r="J9" s="132">
        <v>280.8</v>
      </c>
      <c r="K9" s="132">
        <f t="shared" ref="K9:K21" si="2">ROUND(E9*J9,2)</f>
        <v>16848</v>
      </c>
      <c r="L9" s="132">
        <v>21</v>
      </c>
      <c r="M9" s="132">
        <f t="shared" ref="M9:M21" si="3">G9*(1+L9/100)</f>
        <v>0</v>
      </c>
      <c r="N9" s="132">
        <v>0</v>
      </c>
      <c r="O9" s="132">
        <f t="shared" ref="O9:O21" si="4">ROUND(E9*N9,2)</f>
        <v>0</v>
      </c>
      <c r="P9" s="132">
        <v>0.9</v>
      </c>
      <c r="Q9" s="132">
        <f t="shared" ref="Q9:Q21" si="5">ROUND(E9*P9,2)</f>
        <v>54</v>
      </c>
      <c r="R9" s="132"/>
      <c r="S9" s="132" t="s">
        <v>113</v>
      </c>
      <c r="T9" s="132" t="s">
        <v>114</v>
      </c>
      <c r="U9" s="132">
        <v>6.2E-2</v>
      </c>
      <c r="V9" s="132">
        <f t="shared" ref="V9:V21" si="6">ROUND(E9*U9,2)</f>
        <v>3.72</v>
      </c>
      <c r="W9" s="132"/>
      <c r="X9" s="132" t="s">
        <v>115</v>
      </c>
      <c r="Y9" s="129"/>
      <c r="Z9" s="129"/>
      <c r="AA9" s="129"/>
      <c r="AB9" s="129"/>
      <c r="AC9" s="129"/>
      <c r="AD9" s="129"/>
      <c r="AE9" s="129"/>
      <c r="AF9" s="129"/>
      <c r="AG9" s="129" t="s">
        <v>116</v>
      </c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</row>
    <row r="10" spans="1:60" outlineLevel="1" x14ac:dyDescent="0.2">
      <c r="A10" s="146">
        <v>2</v>
      </c>
      <c r="B10" s="147" t="s">
        <v>117</v>
      </c>
      <c r="C10" s="153" t="s">
        <v>118</v>
      </c>
      <c r="D10" s="148" t="s">
        <v>119</v>
      </c>
      <c r="E10" s="149">
        <v>50</v>
      </c>
      <c r="F10" s="150"/>
      <c r="G10" s="151">
        <f t="shared" si="0"/>
        <v>0</v>
      </c>
      <c r="H10" s="132">
        <v>0</v>
      </c>
      <c r="I10" s="132">
        <f t="shared" si="1"/>
        <v>0</v>
      </c>
      <c r="J10" s="132">
        <v>1162</v>
      </c>
      <c r="K10" s="132">
        <f t="shared" si="2"/>
        <v>58100</v>
      </c>
      <c r="L10" s="132">
        <v>21</v>
      </c>
      <c r="M10" s="132">
        <f t="shared" si="3"/>
        <v>0</v>
      </c>
      <c r="N10" s="132">
        <v>0</v>
      </c>
      <c r="O10" s="132">
        <f t="shared" si="4"/>
        <v>0</v>
      </c>
      <c r="P10" s="132">
        <v>0</v>
      </c>
      <c r="Q10" s="132">
        <f t="shared" si="5"/>
        <v>0</v>
      </c>
      <c r="R10" s="132"/>
      <c r="S10" s="132" t="s">
        <v>113</v>
      </c>
      <c r="T10" s="132" t="s">
        <v>120</v>
      </c>
      <c r="U10" s="132">
        <v>3.5329999999999999</v>
      </c>
      <c r="V10" s="132">
        <f t="shared" si="6"/>
        <v>176.65</v>
      </c>
      <c r="W10" s="132"/>
      <c r="X10" s="132" t="s">
        <v>115</v>
      </c>
      <c r="Y10" s="129"/>
      <c r="Z10" s="129"/>
      <c r="AA10" s="129"/>
      <c r="AB10" s="129"/>
      <c r="AC10" s="129"/>
      <c r="AD10" s="129"/>
      <c r="AE10" s="129"/>
      <c r="AF10" s="129"/>
      <c r="AG10" s="129" t="s">
        <v>116</v>
      </c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</row>
    <row r="11" spans="1:60" outlineLevel="1" x14ac:dyDescent="0.2">
      <c r="A11" s="146">
        <v>3</v>
      </c>
      <c r="B11" s="147" t="s">
        <v>121</v>
      </c>
      <c r="C11" s="153" t="s">
        <v>122</v>
      </c>
      <c r="D11" s="148" t="s">
        <v>119</v>
      </c>
      <c r="E11" s="149">
        <v>400</v>
      </c>
      <c r="F11" s="150"/>
      <c r="G11" s="151">
        <f t="shared" si="0"/>
        <v>0</v>
      </c>
      <c r="H11" s="132">
        <v>0</v>
      </c>
      <c r="I11" s="132">
        <f t="shared" si="1"/>
        <v>0</v>
      </c>
      <c r="J11" s="132">
        <v>97.5</v>
      </c>
      <c r="K11" s="132">
        <f t="shared" si="2"/>
        <v>39000</v>
      </c>
      <c r="L11" s="132">
        <v>21</v>
      </c>
      <c r="M11" s="132">
        <f t="shared" si="3"/>
        <v>0</v>
      </c>
      <c r="N11" s="132">
        <v>0</v>
      </c>
      <c r="O11" s="132">
        <f t="shared" si="4"/>
        <v>0</v>
      </c>
      <c r="P11" s="132">
        <v>0</v>
      </c>
      <c r="Q11" s="132">
        <f t="shared" si="5"/>
        <v>0</v>
      </c>
      <c r="R11" s="132"/>
      <c r="S11" s="132" t="s">
        <v>113</v>
      </c>
      <c r="T11" s="132" t="s">
        <v>113</v>
      </c>
      <c r="U11" s="132">
        <v>1.0999999999999999E-2</v>
      </c>
      <c r="V11" s="132">
        <f t="shared" si="6"/>
        <v>4.4000000000000004</v>
      </c>
      <c r="W11" s="132"/>
      <c r="X11" s="132" t="s">
        <v>115</v>
      </c>
      <c r="Y11" s="129"/>
      <c r="Z11" s="129"/>
      <c r="AA11" s="129"/>
      <c r="AB11" s="129"/>
      <c r="AC11" s="129"/>
      <c r="AD11" s="129"/>
      <c r="AE11" s="129"/>
      <c r="AF11" s="129"/>
      <c r="AG11" s="129" t="s">
        <v>116</v>
      </c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</row>
    <row r="12" spans="1:60" outlineLevel="1" x14ac:dyDescent="0.2">
      <c r="A12" s="146">
        <v>4</v>
      </c>
      <c r="B12" s="147" t="s">
        <v>123</v>
      </c>
      <c r="C12" s="153" t="s">
        <v>124</v>
      </c>
      <c r="D12" s="148" t="s">
        <v>119</v>
      </c>
      <c r="E12" s="149">
        <v>280</v>
      </c>
      <c r="F12" s="150"/>
      <c r="G12" s="151">
        <f t="shared" si="0"/>
        <v>0</v>
      </c>
      <c r="H12" s="132">
        <v>0</v>
      </c>
      <c r="I12" s="132">
        <f t="shared" si="1"/>
        <v>0</v>
      </c>
      <c r="J12" s="132">
        <v>116.5</v>
      </c>
      <c r="K12" s="132">
        <f t="shared" si="2"/>
        <v>32620</v>
      </c>
      <c r="L12" s="132">
        <v>21</v>
      </c>
      <c r="M12" s="132">
        <f t="shared" si="3"/>
        <v>0</v>
      </c>
      <c r="N12" s="132">
        <v>0</v>
      </c>
      <c r="O12" s="132">
        <f t="shared" si="4"/>
        <v>0</v>
      </c>
      <c r="P12" s="132">
        <v>0</v>
      </c>
      <c r="Q12" s="132">
        <f t="shared" si="5"/>
        <v>0</v>
      </c>
      <c r="R12" s="132"/>
      <c r="S12" s="132" t="s">
        <v>113</v>
      </c>
      <c r="T12" s="132" t="s">
        <v>120</v>
      </c>
      <c r="U12" s="132">
        <v>0.20200000000000001</v>
      </c>
      <c r="V12" s="132">
        <f t="shared" si="6"/>
        <v>56.56</v>
      </c>
      <c r="W12" s="132"/>
      <c r="X12" s="132" t="s">
        <v>115</v>
      </c>
      <c r="Y12" s="129"/>
      <c r="Z12" s="129"/>
      <c r="AA12" s="129"/>
      <c r="AB12" s="129"/>
      <c r="AC12" s="129"/>
      <c r="AD12" s="129"/>
      <c r="AE12" s="129"/>
      <c r="AF12" s="129"/>
      <c r="AG12" s="129" t="s">
        <v>116</v>
      </c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/>
      <c r="AW12" s="129"/>
      <c r="AX12" s="129"/>
      <c r="AY12" s="129"/>
      <c r="AZ12" s="129"/>
      <c r="BA12" s="129"/>
      <c r="BB12" s="129"/>
      <c r="BC12" s="129"/>
      <c r="BD12" s="129"/>
      <c r="BE12" s="129"/>
      <c r="BF12" s="129"/>
      <c r="BG12" s="129"/>
      <c r="BH12" s="129"/>
    </row>
    <row r="13" spans="1:60" outlineLevel="1" x14ac:dyDescent="0.2">
      <c r="A13" s="146">
        <v>5</v>
      </c>
      <c r="B13" s="147" t="s">
        <v>125</v>
      </c>
      <c r="C13" s="153" t="s">
        <v>126</v>
      </c>
      <c r="D13" s="148" t="s">
        <v>127</v>
      </c>
      <c r="E13" s="149">
        <v>260</v>
      </c>
      <c r="F13" s="150"/>
      <c r="G13" s="151">
        <f t="shared" si="0"/>
        <v>0</v>
      </c>
      <c r="H13" s="132">
        <v>1.68</v>
      </c>
      <c r="I13" s="132">
        <f t="shared" si="1"/>
        <v>436.8</v>
      </c>
      <c r="J13" s="132">
        <v>22.42</v>
      </c>
      <c r="K13" s="132">
        <f t="shared" si="2"/>
        <v>5829.2</v>
      </c>
      <c r="L13" s="132">
        <v>21</v>
      </c>
      <c r="M13" s="132">
        <f t="shared" si="3"/>
        <v>0</v>
      </c>
      <c r="N13" s="132">
        <v>0</v>
      </c>
      <c r="O13" s="132">
        <f t="shared" si="4"/>
        <v>0</v>
      </c>
      <c r="P13" s="132">
        <v>0</v>
      </c>
      <c r="Q13" s="132">
        <f t="shared" si="5"/>
        <v>0</v>
      </c>
      <c r="R13" s="132"/>
      <c r="S13" s="132" t="s">
        <v>113</v>
      </c>
      <c r="T13" s="132" t="s">
        <v>113</v>
      </c>
      <c r="U13" s="132">
        <v>0.06</v>
      </c>
      <c r="V13" s="132">
        <f t="shared" si="6"/>
        <v>15.6</v>
      </c>
      <c r="W13" s="132"/>
      <c r="X13" s="132" t="s">
        <v>115</v>
      </c>
      <c r="Y13" s="129"/>
      <c r="Z13" s="129"/>
      <c r="AA13" s="129"/>
      <c r="AB13" s="129"/>
      <c r="AC13" s="129"/>
      <c r="AD13" s="129"/>
      <c r="AE13" s="129"/>
      <c r="AF13" s="129"/>
      <c r="AG13" s="129" t="s">
        <v>116</v>
      </c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129"/>
      <c r="BE13" s="129"/>
      <c r="BF13" s="129"/>
      <c r="BG13" s="129"/>
      <c r="BH13" s="129"/>
    </row>
    <row r="14" spans="1:60" outlineLevel="1" x14ac:dyDescent="0.2">
      <c r="A14" s="146">
        <v>6</v>
      </c>
      <c r="B14" s="147" t="s">
        <v>128</v>
      </c>
      <c r="C14" s="153" t="s">
        <v>129</v>
      </c>
      <c r="D14" s="148" t="s">
        <v>127</v>
      </c>
      <c r="E14" s="149">
        <v>260</v>
      </c>
      <c r="F14" s="150"/>
      <c r="G14" s="151">
        <f t="shared" si="0"/>
        <v>0</v>
      </c>
      <c r="H14" s="132">
        <v>0</v>
      </c>
      <c r="I14" s="132">
        <f t="shared" si="1"/>
        <v>0</v>
      </c>
      <c r="J14" s="132">
        <v>65.599999999999994</v>
      </c>
      <c r="K14" s="132">
        <f t="shared" si="2"/>
        <v>17056</v>
      </c>
      <c r="L14" s="132">
        <v>21</v>
      </c>
      <c r="M14" s="132">
        <f t="shared" si="3"/>
        <v>0</v>
      </c>
      <c r="N14" s="132">
        <v>0</v>
      </c>
      <c r="O14" s="132">
        <f t="shared" si="4"/>
        <v>0</v>
      </c>
      <c r="P14" s="132">
        <v>0</v>
      </c>
      <c r="Q14" s="132">
        <f t="shared" si="5"/>
        <v>0</v>
      </c>
      <c r="R14" s="132"/>
      <c r="S14" s="132" t="s">
        <v>113</v>
      </c>
      <c r="T14" s="132" t="s">
        <v>113</v>
      </c>
      <c r="U14" s="132">
        <v>0.17699999999999999</v>
      </c>
      <c r="V14" s="132">
        <f t="shared" si="6"/>
        <v>46.02</v>
      </c>
      <c r="W14" s="132"/>
      <c r="X14" s="132" t="s">
        <v>115</v>
      </c>
      <c r="Y14" s="129"/>
      <c r="Z14" s="129"/>
      <c r="AA14" s="129"/>
      <c r="AB14" s="129"/>
      <c r="AC14" s="129"/>
      <c r="AD14" s="129"/>
      <c r="AE14" s="129"/>
      <c r="AF14" s="129"/>
      <c r="AG14" s="129" t="s">
        <v>116</v>
      </c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129"/>
      <c r="AY14" s="129"/>
      <c r="AZ14" s="129"/>
      <c r="BA14" s="129"/>
      <c r="BB14" s="129"/>
      <c r="BC14" s="129"/>
      <c r="BD14" s="129"/>
      <c r="BE14" s="129"/>
      <c r="BF14" s="129"/>
      <c r="BG14" s="129"/>
      <c r="BH14" s="129"/>
    </row>
    <row r="15" spans="1:60" outlineLevel="1" x14ac:dyDescent="0.2">
      <c r="A15" s="146">
        <v>7</v>
      </c>
      <c r="B15" s="147" t="s">
        <v>130</v>
      </c>
      <c r="C15" s="153" t="s">
        <v>131</v>
      </c>
      <c r="D15" s="148" t="s">
        <v>127</v>
      </c>
      <c r="E15" s="149">
        <v>260</v>
      </c>
      <c r="F15" s="150"/>
      <c r="G15" s="151">
        <f t="shared" si="0"/>
        <v>0</v>
      </c>
      <c r="H15" s="132">
        <v>0</v>
      </c>
      <c r="I15" s="132">
        <f t="shared" si="1"/>
        <v>0</v>
      </c>
      <c r="J15" s="132">
        <v>0.97</v>
      </c>
      <c r="K15" s="132">
        <f t="shared" si="2"/>
        <v>252.2</v>
      </c>
      <c r="L15" s="132">
        <v>21</v>
      </c>
      <c r="M15" s="132">
        <f t="shared" si="3"/>
        <v>0</v>
      </c>
      <c r="N15" s="132">
        <v>0</v>
      </c>
      <c r="O15" s="132">
        <f t="shared" si="4"/>
        <v>0</v>
      </c>
      <c r="P15" s="132">
        <v>0</v>
      </c>
      <c r="Q15" s="132">
        <f t="shared" si="5"/>
        <v>0</v>
      </c>
      <c r="R15" s="132"/>
      <c r="S15" s="132" t="s">
        <v>113</v>
      </c>
      <c r="T15" s="132" t="s">
        <v>113</v>
      </c>
      <c r="U15" s="132">
        <v>2E-3</v>
      </c>
      <c r="V15" s="132">
        <f t="shared" si="6"/>
        <v>0.52</v>
      </c>
      <c r="W15" s="132"/>
      <c r="X15" s="132" t="s">
        <v>115</v>
      </c>
      <c r="Y15" s="129"/>
      <c r="Z15" s="129"/>
      <c r="AA15" s="129"/>
      <c r="AB15" s="129"/>
      <c r="AC15" s="129"/>
      <c r="AD15" s="129"/>
      <c r="AE15" s="129"/>
      <c r="AF15" s="129"/>
      <c r="AG15" s="129" t="s">
        <v>116</v>
      </c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</row>
    <row r="16" spans="1:60" outlineLevel="1" x14ac:dyDescent="0.2">
      <c r="A16" s="146">
        <v>8</v>
      </c>
      <c r="B16" s="147" t="s">
        <v>132</v>
      </c>
      <c r="C16" s="153" t="s">
        <v>133</v>
      </c>
      <c r="D16" s="148" t="s">
        <v>119</v>
      </c>
      <c r="E16" s="149">
        <v>350</v>
      </c>
      <c r="F16" s="150"/>
      <c r="G16" s="151">
        <f t="shared" si="0"/>
        <v>0</v>
      </c>
      <c r="H16" s="132">
        <v>0</v>
      </c>
      <c r="I16" s="132">
        <f t="shared" si="1"/>
        <v>0</v>
      </c>
      <c r="J16" s="132">
        <v>247</v>
      </c>
      <c r="K16" s="132">
        <f t="shared" si="2"/>
        <v>86450</v>
      </c>
      <c r="L16" s="132">
        <v>21</v>
      </c>
      <c r="M16" s="132">
        <f t="shared" si="3"/>
        <v>0</v>
      </c>
      <c r="N16" s="132">
        <v>0</v>
      </c>
      <c r="O16" s="132">
        <f t="shared" si="4"/>
        <v>0</v>
      </c>
      <c r="P16" s="132">
        <v>0</v>
      </c>
      <c r="Q16" s="132">
        <f t="shared" si="5"/>
        <v>0</v>
      </c>
      <c r="R16" s="132"/>
      <c r="S16" s="132" t="s">
        <v>134</v>
      </c>
      <c r="T16" s="132" t="s">
        <v>135</v>
      </c>
      <c r="U16" s="132">
        <v>0.23</v>
      </c>
      <c r="V16" s="132">
        <f t="shared" si="6"/>
        <v>80.5</v>
      </c>
      <c r="W16" s="132"/>
      <c r="X16" s="132" t="s">
        <v>115</v>
      </c>
      <c r="Y16" s="129"/>
      <c r="Z16" s="129"/>
      <c r="AA16" s="129"/>
      <c r="AB16" s="129"/>
      <c r="AC16" s="129"/>
      <c r="AD16" s="129"/>
      <c r="AE16" s="129"/>
      <c r="AF16" s="129"/>
      <c r="AG16" s="129" t="s">
        <v>116</v>
      </c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29"/>
      <c r="BF16" s="129"/>
      <c r="BG16" s="129"/>
      <c r="BH16" s="129"/>
    </row>
    <row r="17" spans="1:60" outlineLevel="1" x14ac:dyDescent="0.2">
      <c r="A17" s="146">
        <v>9</v>
      </c>
      <c r="B17" s="147" t="s">
        <v>136</v>
      </c>
      <c r="C17" s="153" t="s">
        <v>137</v>
      </c>
      <c r="D17" s="148" t="s">
        <v>138</v>
      </c>
      <c r="E17" s="149">
        <v>100</v>
      </c>
      <c r="F17" s="150"/>
      <c r="G17" s="151">
        <f t="shared" si="0"/>
        <v>0</v>
      </c>
      <c r="H17" s="132">
        <v>18.39</v>
      </c>
      <c r="I17" s="132">
        <f t="shared" si="1"/>
        <v>1839</v>
      </c>
      <c r="J17" s="132">
        <v>253.01</v>
      </c>
      <c r="K17" s="132">
        <f t="shared" si="2"/>
        <v>25301</v>
      </c>
      <c r="L17" s="132">
        <v>21</v>
      </c>
      <c r="M17" s="132">
        <f t="shared" si="3"/>
        <v>0</v>
      </c>
      <c r="N17" s="132">
        <v>8.5999999999999998E-4</v>
      </c>
      <c r="O17" s="132">
        <f t="shared" si="4"/>
        <v>0.09</v>
      </c>
      <c r="P17" s="132">
        <v>0</v>
      </c>
      <c r="Q17" s="132">
        <f t="shared" si="5"/>
        <v>0</v>
      </c>
      <c r="R17" s="132"/>
      <c r="S17" s="132" t="s">
        <v>134</v>
      </c>
      <c r="T17" s="132" t="s">
        <v>114</v>
      </c>
      <c r="U17" s="132">
        <v>0.47899999999999998</v>
      </c>
      <c r="V17" s="132">
        <f t="shared" si="6"/>
        <v>47.9</v>
      </c>
      <c r="W17" s="132"/>
      <c r="X17" s="132" t="s">
        <v>115</v>
      </c>
      <c r="Y17" s="129"/>
      <c r="Z17" s="129"/>
      <c r="AA17" s="129"/>
      <c r="AB17" s="129"/>
      <c r="AC17" s="129"/>
      <c r="AD17" s="129"/>
      <c r="AE17" s="129"/>
      <c r="AF17" s="129"/>
      <c r="AG17" s="129" t="s">
        <v>116</v>
      </c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  <c r="BH17" s="129"/>
    </row>
    <row r="18" spans="1:60" outlineLevel="1" x14ac:dyDescent="0.2">
      <c r="A18" s="146">
        <v>10</v>
      </c>
      <c r="B18" s="147" t="s">
        <v>139</v>
      </c>
      <c r="C18" s="153" t="s">
        <v>140</v>
      </c>
      <c r="D18" s="148" t="s">
        <v>138</v>
      </c>
      <c r="E18" s="149">
        <v>100</v>
      </c>
      <c r="F18" s="150"/>
      <c r="G18" s="151">
        <f t="shared" si="0"/>
        <v>0</v>
      </c>
      <c r="H18" s="132">
        <v>0</v>
      </c>
      <c r="I18" s="132">
        <f t="shared" si="1"/>
        <v>0</v>
      </c>
      <c r="J18" s="132">
        <v>151.19999999999999</v>
      </c>
      <c r="K18" s="132">
        <f t="shared" si="2"/>
        <v>15120</v>
      </c>
      <c r="L18" s="132">
        <v>21</v>
      </c>
      <c r="M18" s="132">
        <f t="shared" si="3"/>
        <v>0</v>
      </c>
      <c r="N18" s="132">
        <v>0</v>
      </c>
      <c r="O18" s="132">
        <f t="shared" si="4"/>
        <v>0</v>
      </c>
      <c r="P18" s="132">
        <v>0</v>
      </c>
      <c r="Q18" s="132">
        <f t="shared" si="5"/>
        <v>0</v>
      </c>
      <c r="R18" s="132"/>
      <c r="S18" s="132" t="s">
        <v>134</v>
      </c>
      <c r="T18" s="132" t="s">
        <v>114</v>
      </c>
      <c r="U18" s="132">
        <v>0.32700000000000001</v>
      </c>
      <c r="V18" s="132">
        <f t="shared" si="6"/>
        <v>32.700000000000003</v>
      </c>
      <c r="W18" s="132"/>
      <c r="X18" s="132" t="s">
        <v>115</v>
      </c>
      <c r="Y18" s="129"/>
      <c r="Z18" s="129"/>
      <c r="AA18" s="129"/>
      <c r="AB18" s="129"/>
      <c r="AC18" s="129"/>
      <c r="AD18" s="129"/>
      <c r="AE18" s="129"/>
      <c r="AF18" s="129"/>
      <c r="AG18" s="129" t="s">
        <v>116</v>
      </c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</row>
    <row r="19" spans="1:60" ht="22.5" outlineLevel="1" x14ac:dyDescent="0.2">
      <c r="A19" s="146">
        <v>11</v>
      </c>
      <c r="B19" s="147" t="s">
        <v>141</v>
      </c>
      <c r="C19" s="153" t="s">
        <v>142</v>
      </c>
      <c r="D19" s="148" t="s">
        <v>119</v>
      </c>
      <c r="E19" s="149">
        <v>120</v>
      </c>
      <c r="F19" s="150"/>
      <c r="G19" s="151">
        <f t="shared" si="0"/>
        <v>0</v>
      </c>
      <c r="H19" s="132">
        <v>0</v>
      </c>
      <c r="I19" s="132">
        <f t="shared" si="1"/>
        <v>0</v>
      </c>
      <c r="J19" s="132">
        <v>1096</v>
      </c>
      <c r="K19" s="132">
        <f t="shared" si="2"/>
        <v>131520</v>
      </c>
      <c r="L19" s="132">
        <v>21</v>
      </c>
      <c r="M19" s="132">
        <f t="shared" si="3"/>
        <v>0</v>
      </c>
      <c r="N19" s="132">
        <v>1.7</v>
      </c>
      <c r="O19" s="132">
        <f t="shared" si="4"/>
        <v>204</v>
      </c>
      <c r="P19" s="132">
        <v>0</v>
      </c>
      <c r="Q19" s="132">
        <f t="shared" si="5"/>
        <v>0</v>
      </c>
      <c r="R19" s="132"/>
      <c r="S19" s="132" t="s">
        <v>134</v>
      </c>
      <c r="T19" s="132" t="s">
        <v>135</v>
      </c>
      <c r="U19" s="132">
        <v>1.587</v>
      </c>
      <c r="V19" s="132">
        <f t="shared" si="6"/>
        <v>190.44</v>
      </c>
      <c r="W19" s="132"/>
      <c r="X19" s="132" t="s">
        <v>115</v>
      </c>
      <c r="Y19" s="129"/>
      <c r="Z19" s="129"/>
      <c r="AA19" s="129"/>
      <c r="AB19" s="129"/>
      <c r="AC19" s="129"/>
      <c r="AD19" s="129"/>
      <c r="AE19" s="129"/>
      <c r="AF19" s="129"/>
      <c r="AG19" s="129" t="s">
        <v>116</v>
      </c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29"/>
      <c r="BA19" s="129"/>
      <c r="BB19" s="129"/>
      <c r="BC19" s="129"/>
      <c r="BD19" s="129"/>
      <c r="BE19" s="129"/>
      <c r="BF19" s="129"/>
      <c r="BG19" s="129"/>
      <c r="BH19" s="129"/>
    </row>
    <row r="20" spans="1:60" outlineLevel="1" x14ac:dyDescent="0.2">
      <c r="A20" s="146">
        <v>12</v>
      </c>
      <c r="B20" s="147" t="s">
        <v>143</v>
      </c>
      <c r="C20" s="153" t="s">
        <v>144</v>
      </c>
      <c r="D20" s="148" t="s">
        <v>145</v>
      </c>
      <c r="E20" s="149">
        <v>14</v>
      </c>
      <c r="F20" s="150"/>
      <c r="G20" s="151">
        <f t="shared" si="0"/>
        <v>0</v>
      </c>
      <c r="H20" s="132">
        <v>108</v>
      </c>
      <c r="I20" s="132">
        <f t="shared" si="1"/>
        <v>1512</v>
      </c>
      <c r="J20" s="132">
        <v>0</v>
      </c>
      <c r="K20" s="132">
        <f t="shared" si="2"/>
        <v>0</v>
      </c>
      <c r="L20" s="132">
        <v>21</v>
      </c>
      <c r="M20" s="132">
        <f t="shared" si="3"/>
        <v>0</v>
      </c>
      <c r="N20" s="132">
        <v>1E-3</v>
      </c>
      <c r="O20" s="132">
        <f t="shared" si="4"/>
        <v>0.01</v>
      </c>
      <c r="P20" s="132">
        <v>0</v>
      </c>
      <c r="Q20" s="132">
        <f t="shared" si="5"/>
        <v>0</v>
      </c>
      <c r="R20" s="132" t="s">
        <v>146</v>
      </c>
      <c r="S20" s="132" t="s">
        <v>113</v>
      </c>
      <c r="T20" s="132" t="s">
        <v>113</v>
      </c>
      <c r="U20" s="132">
        <v>0</v>
      </c>
      <c r="V20" s="132">
        <f t="shared" si="6"/>
        <v>0</v>
      </c>
      <c r="W20" s="132"/>
      <c r="X20" s="132" t="s">
        <v>147</v>
      </c>
      <c r="Y20" s="129"/>
      <c r="Z20" s="129"/>
      <c r="AA20" s="129"/>
      <c r="AB20" s="129"/>
      <c r="AC20" s="129"/>
      <c r="AD20" s="129"/>
      <c r="AE20" s="129"/>
      <c r="AF20" s="129"/>
      <c r="AG20" s="129" t="s">
        <v>148</v>
      </c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29"/>
      <c r="BA20" s="129"/>
      <c r="BB20" s="129"/>
      <c r="BC20" s="129"/>
      <c r="BD20" s="129"/>
      <c r="BE20" s="129"/>
      <c r="BF20" s="129"/>
      <c r="BG20" s="129"/>
      <c r="BH20" s="129"/>
    </row>
    <row r="21" spans="1:60" outlineLevel="1" x14ac:dyDescent="0.2">
      <c r="A21" s="146">
        <v>13</v>
      </c>
      <c r="B21" s="147" t="s">
        <v>149</v>
      </c>
      <c r="C21" s="153" t="s">
        <v>150</v>
      </c>
      <c r="D21" s="148" t="s">
        <v>119</v>
      </c>
      <c r="E21" s="149">
        <v>26</v>
      </c>
      <c r="F21" s="150"/>
      <c r="G21" s="151">
        <f t="shared" si="0"/>
        <v>0</v>
      </c>
      <c r="H21" s="132">
        <v>418</v>
      </c>
      <c r="I21" s="132">
        <f t="shared" si="1"/>
        <v>10868</v>
      </c>
      <c r="J21" s="132">
        <v>0</v>
      </c>
      <c r="K21" s="132">
        <f t="shared" si="2"/>
        <v>0</v>
      </c>
      <c r="L21" s="132">
        <v>21</v>
      </c>
      <c r="M21" s="132">
        <f t="shared" si="3"/>
        <v>0</v>
      </c>
      <c r="N21" s="132">
        <v>1.67</v>
      </c>
      <c r="O21" s="132">
        <f t="shared" si="4"/>
        <v>43.42</v>
      </c>
      <c r="P21" s="132">
        <v>0</v>
      </c>
      <c r="Q21" s="132">
        <f t="shared" si="5"/>
        <v>0</v>
      </c>
      <c r="R21" s="132" t="s">
        <v>146</v>
      </c>
      <c r="S21" s="132" t="s">
        <v>113</v>
      </c>
      <c r="T21" s="132" t="s">
        <v>113</v>
      </c>
      <c r="U21" s="132">
        <v>0</v>
      </c>
      <c r="V21" s="132">
        <f t="shared" si="6"/>
        <v>0</v>
      </c>
      <c r="W21" s="132"/>
      <c r="X21" s="132" t="s">
        <v>147</v>
      </c>
      <c r="Y21" s="129"/>
      <c r="Z21" s="129"/>
      <c r="AA21" s="129"/>
      <c r="AB21" s="129"/>
      <c r="AC21" s="129"/>
      <c r="AD21" s="129"/>
      <c r="AE21" s="129"/>
      <c r="AF21" s="129"/>
      <c r="AG21" s="129" t="s">
        <v>148</v>
      </c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</row>
    <row r="22" spans="1:60" x14ac:dyDescent="0.2">
      <c r="A22" s="134" t="s">
        <v>108</v>
      </c>
      <c r="B22" s="135" t="s">
        <v>53</v>
      </c>
      <c r="C22" s="152" t="s">
        <v>54</v>
      </c>
      <c r="D22" s="136"/>
      <c r="E22" s="137"/>
      <c r="F22" s="138"/>
      <c r="G22" s="139">
        <f>SUMIF(AG23:AG24,"&lt;&gt;NOR",G23:G24)</f>
        <v>0</v>
      </c>
      <c r="H22" s="133"/>
      <c r="I22" s="133">
        <f>SUM(I23:I24)</f>
        <v>0</v>
      </c>
      <c r="J22" s="133"/>
      <c r="K22" s="133">
        <f>SUM(K23:K24)</f>
        <v>37418.32</v>
      </c>
      <c r="L22" s="133"/>
      <c r="M22" s="133">
        <f>SUM(M23:M24)</f>
        <v>0</v>
      </c>
      <c r="N22" s="133"/>
      <c r="O22" s="133">
        <f>SUM(O23:O24)</f>
        <v>0</v>
      </c>
      <c r="P22" s="133"/>
      <c r="Q22" s="133">
        <f>SUM(Q23:Q24)</f>
        <v>0</v>
      </c>
      <c r="R22" s="133"/>
      <c r="S22" s="133"/>
      <c r="T22" s="133"/>
      <c r="U22" s="133"/>
      <c r="V22" s="133">
        <f>SUM(V23:V24)</f>
        <v>0</v>
      </c>
      <c r="W22" s="133"/>
      <c r="X22" s="133"/>
      <c r="AG22" t="s">
        <v>109</v>
      </c>
    </row>
    <row r="23" spans="1:60" ht="22.5" outlineLevel="1" x14ac:dyDescent="0.2">
      <c r="A23" s="146">
        <v>14</v>
      </c>
      <c r="B23" s="147" t="s">
        <v>151</v>
      </c>
      <c r="C23" s="153" t="s">
        <v>152</v>
      </c>
      <c r="D23" s="148" t="s">
        <v>112</v>
      </c>
      <c r="E23" s="149">
        <v>2</v>
      </c>
      <c r="F23" s="150"/>
      <c r="G23" s="151">
        <f>ROUND(E23*F23,2)</f>
        <v>0</v>
      </c>
      <c r="H23" s="132">
        <v>0</v>
      </c>
      <c r="I23" s="132">
        <f>ROUND(E23*H23,2)</f>
        <v>0</v>
      </c>
      <c r="J23" s="132">
        <v>9550</v>
      </c>
      <c r="K23" s="132">
        <f>ROUND(E23*J23,2)</f>
        <v>19100</v>
      </c>
      <c r="L23" s="132">
        <v>21</v>
      </c>
      <c r="M23" s="132">
        <f>G23*(1+L23/100)</f>
        <v>0</v>
      </c>
      <c r="N23" s="132">
        <v>0</v>
      </c>
      <c r="O23" s="132">
        <f>ROUND(E23*N23,2)</f>
        <v>0</v>
      </c>
      <c r="P23" s="132">
        <v>0</v>
      </c>
      <c r="Q23" s="132">
        <f>ROUND(E23*P23,2)</f>
        <v>0</v>
      </c>
      <c r="R23" s="132"/>
      <c r="S23" s="132" t="s">
        <v>134</v>
      </c>
      <c r="T23" s="132" t="s">
        <v>114</v>
      </c>
      <c r="U23" s="132">
        <v>0</v>
      </c>
      <c r="V23" s="132">
        <f>ROUND(E23*U23,2)</f>
        <v>0</v>
      </c>
      <c r="W23" s="132"/>
      <c r="X23" s="132" t="s">
        <v>115</v>
      </c>
      <c r="Y23" s="129"/>
      <c r="Z23" s="129"/>
      <c r="AA23" s="129"/>
      <c r="AB23" s="129"/>
      <c r="AC23" s="129"/>
      <c r="AD23" s="129"/>
      <c r="AE23" s="129"/>
      <c r="AF23" s="129"/>
      <c r="AG23" s="129" t="s">
        <v>116</v>
      </c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</row>
    <row r="24" spans="1:60" ht="22.5" outlineLevel="1" x14ac:dyDescent="0.2">
      <c r="A24" s="146">
        <v>15</v>
      </c>
      <c r="B24" s="147" t="s">
        <v>153</v>
      </c>
      <c r="C24" s="153" t="s">
        <v>154</v>
      </c>
      <c r="D24" s="148" t="s">
        <v>155</v>
      </c>
      <c r="E24" s="149">
        <v>1</v>
      </c>
      <c r="F24" s="150"/>
      <c r="G24" s="151">
        <f>ROUND(E24*F24,2)</f>
        <v>0</v>
      </c>
      <c r="H24" s="132">
        <v>0</v>
      </c>
      <c r="I24" s="132">
        <f>ROUND(E24*H24,2)</f>
        <v>0</v>
      </c>
      <c r="J24" s="132">
        <v>18318.32</v>
      </c>
      <c r="K24" s="132">
        <f>ROUND(E24*J24,2)</f>
        <v>18318.32</v>
      </c>
      <c r="L24" s="132">
        <v>21</v>
      </c>
      <c r="M24" s="132">
        <f>G24*(1+L24/100)</f>
        <v>0</v>
      </c>
      <c r="N24" s="132">
        <v>0</v>
      </c>
      <c r="O24" s="132">
        <f>ROUND(E24*N24,2)</f>
        <v>0</v>
      </c>
      <c r="P24" s="132">
        <v>0</v>
      </c>
      <c r="Q24" s="132">
        <f>ROUND(E24*P24,2)</f>
        <v>0</v>
      </c>
      <c r="R24" s="132"/>
      <c r="S24" s="132" t="s">
        <v>134</v>
      </c>
      <c r="T24" s="132" t="s">
        <v>114</v>
      </c>
      <c r="U24" s="132">
        <v>0</v>
      </c>
      <c r="V24" s="132">
        <f>ROUND(E24*U24,2)</f>
        <v>0</v>
      </c>
      <c r="W24" s="132"/>
      <c r="X24" s="132" t="s">
        <v>156</v>
      </c>
      <c r="Y24" s="129"/>
      <c r="Z24" s="129"/>
      <c r="AA24" s="129"/>
      <c r="AB24" s="129"/>
      <c r="AC24" s="129"/>
      <c r="AD24" s="129"/>
      <c r="AE24" s="129"/>
      <c r="AF24" s="129"/>
      <c r="AG24" s="129" t="s">
        <v>157</v>
      </c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  <c r="AV24" s="129"/>
      <c r="AW24" s="129"/>
      <c r="AX24" s="129"/>
      <c r="AY24" s="129"/>
      <c r="AZ24" s="129"/>
      <c r="BA24" s="129"/>
      <c r="BB24" s="129"/>
      <c r="BC24" s="129"/>
      <c r="BD24" s="129"/>
      <c r="BE24" s="129"/>
      <c r="BF24" s="129"/>
      <c r="BG24" s="129"/>
      <c r="BH24" s="129"/>
    </row>
    <row r="25" spans="1:60" x14ac:dyDescent="0.2">
      <c r="A25" s="134" t="s">
        <v>108</v>
      </c>
      <c r="B25" s="135" t="s">
        <v>55</v>
      </c>
      <c r="C25" s="152" t="s">
        <v>56</v>
      </c>
      <c r="D25" s="136"/>
      <c r="E25" s="137"/>
      <c r="F25" s="138"/>
      <c r="G25" s="139">
        <f>SUMIF(AG26:AG26,"&lt;&gt;NOR",G26:G26)</f>
        <v>0</v>
      </c>
      <c r="H25" s="133"/>
      <c r="I25" s="133">
        <f>SUM(I26:I26)</f>
        <v>0</v>
      </c>
      <c r="J25" s="133"/>
      <c r="K25" s="133">
        <f>SUM(K26:K26)</f>
        <v>500</v>
      </c>
      <c r="L25" s="133"/>
      <c r="M25" s="133">
        <f>SUM(M26:M26)</f>
        <v>0</v>
      </c>
      <c r="N25" s="133"/>
      <c r="O25" s="133">
        <f>SUM(O26:O26)</f>
        <v>0.26</v>
      </c>
      <c r="P25" s="133"/>
      <c r="Q25" s="133">
        <f>SUM(Q26:Q26)</f>
        <v>0</v>
      </c>
      <c r="R25" s="133"/>
      <c r="S25" s="133"/>
      <c r="T25" s="133"/>
      <c r="U25" s="133"/>
      <c r="V25" s="133">
        <f>SUM(V26:V26)</f>
        <v>0.39</v>
      </c>
      <c r="W25" s="133"/>
      <c r="X25" s="133"/>
      <c r="AG25" t="s">
        <v>109</v>
      </c>
    </row>
    <row r="26" spans="1:60" outlineLevel="1" x14ac:dyDescent="0.2">
      <c r="A26" s="146">
        <v>16</v>
      </c>
      <c r="B26" s="147" t="s">
        <v>158</v>
      </c>
      <c r="C26" s="153" t="s">
        <v>159</v>
      </c>
      <c r="D26" s="148" t="s">
        <v>119</v>
      </c>
      <c r="E26" s="149">
        <v>0.1</v>
      </c>
      <c r="F26" s="150"/>
      <c r="G26" s="151">
        <f>ROUND(E26*F26,2)</f>
        <v>0</v>
      </c>
      <c r="H26" s="132">
        <v>0</v>
      </c>
      <c r="I26" s="132">
        <f>ROUND(E26*H26,2)</f>
        <v>0</v>
      </c>
      <c r="J26" s="132">
        <v>5000</v>
      </c>
      <c r="K26" s="132">
        <f>ROUND(E26*J26,2)</f>
        <v>500</v>
      </c>
      <c r="L26" s="132">
        <v>21</v>
      </c>
      <c r="M26" s="132">
        <f>G26*(1+L26/100)</f>
        <v>0</v>
      </c>
      <c r="N26" s="132">
        <v>2.5698099999999999</v>
      </c>
      <c r="O26" s="132">
        <f>ROUND(E26*N26,2)</f>
        <v>0.26</v>
      </c>
      <c r="P26" s="132">
        <v>0</v>
      </c>
      <c r="Q26" s="132">
        <f>ROUND(E26*P26,2)</f>
        <v>0</v>
      </c>
      <c r="R26" s="132"/>
      <c r="S26" s="132" t="s">
        <v>134</v>
      </c>
      <c r="T26" s="132" t="s">
        <v>135</v>
      </c>
      <c r="U26" s="132">
        <v>3.9289999999999998</v>
      </c>
      <c r="V26" s="132">
        <f>ROUND(E26*U26,2)</f>
        <v>0.39</v>
      </c>
      <c r="W26" s="132"/>
      <c r="X26" s="132" t="s">
        <v>115</v>
      </c>
      <c r="Y26" s="129"/>
      <c r="Z26" s="129"/>
      <c r="AA26" s="129"/>
      <c r="AB26" s="129"/>
      <c r="AC26" s="129"/>
      <c r="AD26" s="129"/>
      <c r="AE26" s="129"/>
      <c r="AF26" s="129"/>
      <c r="AG26" s="129" t="s">
        <v>116</v>
      </c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  <c r="AV26" s="129"/>
      <c r="AW26" s="129"/>
      <c r="AX26" s="129"/>
      <c r="AY26" s="129"/>
      <c r="AZ26" s="129"/>
      <c r="BA26" s="129"/>
      <c r="BB26" s="129"/>
      <c r="BC26" s="129"/>
      <c r="BD26" s="129"/>
      <c r="BE26" s="129"/>
      <c r="BF26" s="129"/>
      <c r="BG26" s="129"/>
      <c r="BH26" s="129"/>
    </row>
    <row r="27" spans="1:60" x14ac:dyDescent="0.2">
      <c r="A27" s="134" t="s">
        <v>108</v>
      </c>
      <c r="B27" s="135" t="s">
        <v>57</v>
      </c>
      <c r="C27" s="152" t="s">
        <v>58</v>
      </c>
      <c r="D27" s="136"/>
      <c r="E27" s="137"/>
      <c r="F27" s="138"/>
      <c r="G27" s="139">
        <f>SUMIF(AG28:AG30,"&lt;&gt;NOR",G28:G30)</f>
        <v>0</v>
      </c>
      <c r="H27" s="133"/>
      <c r="I27" s="133">
        <f>SUM(I28:I30)</f>
        <v>86234.4</v>
      </c>
      <c r="J27" s="133"/>
      <c r="K27" s="133">
        <f>SUM(K28:K30)</f>
        <v>57935.6</v>
      </c>
      <c r="L27" s="133"/>
      <c r="M27" s="133">
        <f>SUM(M28:M30)</f>
        <v>0</v>
      </c>
      <c r="N27" s="133"/>
      <c r="O27" s="133">
        <f>SUM(O28:O30)</f>
        <v>90.63</v>
      </c>
      <c r="P27" s="133"/>
      <c r="Q27" s="133">
        <f>SUM(Q28:Q30)</f>
        <v>0</v>
      </c>
      <c r="R27" s="133"/>
      <c r="S27" s="133"/>
      <c r="T27" s="133"/>
      <c r="U27" s="133"/>
      <c r="V27" s="133">
        <f>SUM(V28:V30)</f>
        <v>64.3</v>
      </c>
      <c r="W27" s="133"/>
      <c r="X27" s="133"/>
      <c r="AG27" t="s">
        <v>109</v>
      </c>
    </row>
    <row r="28" spans="1:60" outlineLevel="1" x14ac:dyDescent="0.2">
      <c r="A28" s="146">
        <v>17</v>
      </c>
      <c r="B28" s="147" t="s">
        <v>160</v>
      </c>
      <c r="C28" s="153" t="s">
        <v>161</v>
      </c>
      <c r="D28" s="148" t="s">
        <v>127</v>
      </c>
      <c r="E28" s="149">
        <v>180</v>
      </c>
      <c r="F28" s="150"/>
      <c r="G28" s="151">
        <f>ROUND(E28*F28,2)</f>
        <v>0</v>
      </c>
      <c r="H28" s="132">
        <v>26.58</v>
      </c>
      <c r="I28" s="132">
        <f>ROUND(E28*H28,2)</f>
        <v>4784.3999999999996</v>
      </c>
      <c r="J28" s="132">
        <v>184.42</v>
      </c>
      <c r="K28" s="132">
        <f>ROUND(E28*J28,2)</f>
        <v>33195.599999999999</v>
      </c>
      <c r="L28" s="132">
        <v>21</v>
      </c>
      <c r="M28" s="132">
        <f>G28*(1+L28/100)</f>
        <v>0</v>
      </c>
      <c r="N28" s="132">
        <v>8.3500000000000005E-2</v>
      </c>
      <c r="O28" s="132">
        <f>ROUND(E28*N28,2)</f>
        <v>15.03</v>
      </c>
      <c r="P28" s="132">
        <v>0</v>
      </c>
      <c r="Q28" s="132">
        <f>ROUND(E28*P28,2)</f>
        <v>0</v>
      </c>
      <c r="R28" s="132"/>
      <c r="S28" s="132" t="s">
        <v>113</v>
      </c>
      <c r="T28" s="132" t="s">
        <v>113</v>
      </c>
      <c r="U28" s="132">
        <v>0.25</v>
      </c>
      <c r="V28" s="132">
        <f>ROUND(E28*U28,2)</f>
        <v>45</v>
      </c>
      <c r="W28" s="132"/>
      <c r="X28" s="132" t="s">
        <v>115</v>
      </c>
      <c r="Y28" s="129"/>
      <c r="Z28" s="129"/>
      <c r="AA28" s="129"/>
      <c r="AB28" s="129"/>
      <c r="AC28" s="129"/>
      <c r="AD28" s="129"/>
      <c r="AE28" s="129"/>
      <c r="AF28" s="129"/>
      <c r="AG28" s="129" t="s">
        <v>116</v>
      </c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  <c r="AV28" s="129"/>
      <c r="AW28" s="129"/>
      <c r="AX28" s="129"/>
      <c r="AY28" s="129"/>
      <c r="AZ28" s="129"/>
      <c r="BA28" s="129"/>
      <c r="BB28" s="129"/>
      <c r="BC28" s="129"/>
      <c r="BD28" s="129"/>
      <c r="BE28" s="129"/>
      <c r="BF28" s="129"/>
      <c r="BG28" s="129"/>
      <c r="BH28" s="129"/>
    </row>
    <row r="29" spans="1:60" outlineLevel="1" x14ac:dyDescent="0.2">
      <c r="A29" s="146">
        <v>18</v>
      </c>
      <c r="B29" s="147" t="s">
        <v>162</v>
      </c>
      <c r="C29" s="153" t="s">
        <v>163</v>
      </c>
      <c r="D29" s="148" t="s">
        <v>119</v>
      </c>
      <c r="E29" s="149">
        <v>20</v>
      </c>
      <c r="F29" s="150"/>
      <c r="G29" s="151">
        <f>ROUND(E29*F29,2)</f>
        <v>0</v>
      </c>
      <c r="H29" s="132">
        <v>0</v>
      </c>
      <c r="I29" s="132">
        <f>ROUND(E29*H29,2)</f>
        <v>0</v>
      </c>
      <c r="J29" s="132">
        <v>1237</v>
      </c>
      <c r="K29" s="132">
        <f>ROUND(E29*J29,2)</f>
        <v>24740</v>
      </c>
      <c r="L29" s="132">
        <v>21</v>
      </c>
      <c r="M29" s="132">
        <f>G29*(1+L29/100)</f>
        <v>0</v>
      </c>
      <c r="N29" s="132">
        <v>2.1</v>
      </c>
      <c r="O29" s="132">
        <f>ROUND(E29*N29,2)</f>
        <v>42</v>
      </c>
      <c r="P29" s="132">
        <v>0</v>
      </c>
      <c r="Q29" s="132">
        <f>ROUND(E29*P29,2)</f>
        <v>0</v>
      </c>
      <c r="R29" s="132"/>
      <c r="S29" s="132" t="s">
        <v>134</v>
      </c>
      <c r="T29" s="132" t="s">
        <v>113</v>
      </c>
      <c r="U29" s="132">
        <v>0.96499999999999997</v>
      </c>
      <c r="V29" s="132">
        <f>ROUND(E29*U29,2)</f>
        <v>19.3</v>
      </c>
      <c r="W29" s="132"/>
      <c r="X29" s="132" t="s">
        <v>115</v>
      </c>
      <c r="Y29" s="129"/>
      <c r="Z29" s="129"/>
      <c r="AA29" s="129"/>
      <c r="AB29" s="129"/>
      <c r="AC29" s="129"/>
      <c r="AD29" s="129"/>
      <c r="AE29" s="129"/>
      <c r="AF29" s="129"/>
      <c r="AG29" s="129" t="s">
        <v>116</v>
      </c>
      <c r="AH29" s="129"/>
      <c r="AI29" s="129"/>
      <c r="AJ29" s="129"/>
      <c r="AK29" s="129"/>
      <c r="AL29" s="129"/>
      <c r="AM29" s="129"/>
      <c r="AN29" s="129"/>
      <c r="AO29" s="129"/>
      <c r="AP29" s="129"/>
      <c r="AQ29" s="129"/>
      <c r="AR29" s="129"/>
      <c r="AS29" s="129"/>
      <c r="AT29" s="129"/>
      <c r="AU29" s="129"/>
      <c r="AV29" s="129"/>
      <c r="AW29" s="129"/>
      <c r="AX29" s="129"/>
      <c r="AY29" s="129"/>
      <c r="AZ29" s="129"/>
      <c r="BA29" s="129"/>
      <c r="BB29" s="129"/>
      <c r="BC29" s="129"/>
      <c r="BD29" s="129"/>
      <c r="BE29" s="129"/>
      <c r="BF29" s="129"/>
      <c r="BG29" s="129"/>
      <c r="BH29" s="129"/>
    </row>
    <row r="30" spans="1:60" outlineLevel="1" x14ac:dyDescent="0.2">
      <c r="A30" s="146">
        <v>19</v>
      </c>
      <c r="B30" s="147" t="s">
        <v>164</v>
      </c>
      <c r="C30" s="153" t="s">
        <v>165</v>
      </c>
      <c r="D30" s="148" t="s">
        <v>166</v>
      </c>
      <c r="E30" s="149">
        <v>30</v>
      </c>
      <c r="F30" s="150"/>
      <c r="G30" s="151">
        <f>ROUND(E30*F30,2)</f>
        <v>0</v>
      </c>
      <c r="H30" s="132">
        <v>2715</v>
      </c>
      <c r="I30" s="132">
        <f>ROUND(E30*H30,2)</f>
        <v>81450</v>
      </c>
      <c r="J30" s="132">
        <v>0</v>
      </c>
      <c r="K30" s="132">
        <f>ROUND(E30*J30,2)</f>
        <v>0</v>
      </c>
      <c r="L30" s="132">
        <v>21</v>
      </c>
      <c r="M30" s="132">
        <f>G30*(1+L30/100)</f>
        <v>0</v>
      </c>
      <c r="N30" s="132">
        <v>1.1200000000000001</v>
      </c>
      <c r="O30" s="132">
        <f>ROUND(E30*N30,2)</f>
        <v>33.6</v>
      </c>
      <c r="P30" s="132">
        <v>0</v>
      </c>
      <c r="Q30" s="132">
        <f>ROUND(E30*P30,2)</f>
        <v>0</v>
      </c>
      <c r="R30" s="132" t="s">
        <v>146</v>
      </c>
      <c r="S30" s="132" t="s">
        <v>113</v>
      </c>
      <c r="T30" s="132" t="s">
        <v>113</v>
      </c>
      <c r="U30" s="132">
        <v>0</v>
      </c>
      <c r="V30" s="132">
        <f>ROUND(E30*U30,2)</f>
        <v>0</v>
      </c>
      <c r="W30" s="132"/>
      <c r="X30" s="132" t="s">
        <v>147</v>
      </c>
      <c r="Y30" s="129"/>
      <c r="Z30" s="129"/>
      <c r="AA30" s="129"/>
      <c r="AB30" s="129"/>
      <c r="AC30" s="129"/>
      <c r="AD30" s="129"/>
      <c r="AE30" s="129"/>
      <c r="AF30" s="129"/>
      <c r="AG30" s="129" t="s">
        <v>148</v>
      </c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29"/>
      <c r="AT30" s="129"/>
      <c r="AU30" s="129"/>
      <c r="AV30" s="129"/>
      <c r="AW30" s="129"/>
      <c r="AX30" s="129"/>
      <c r="AY30" s="129"/>
      <c r="AZ30" s="129"/>
      <c r="BA30" s="129"/>
      <c r="BB30" s="129"/>
      <c r="BC30" s="129"/>
      <c r="BD30" s="129"/>
      <c r="BE30" s="129"/>
      <c r="BF30" s="129"/>
      <c r="BG30" s="129"/>
      <c r="BH30" s="129"/>
    </row>
    <row r="31" spans="1:60" x14ac:dyDescent="0.2">
      <c r="A31" s="134" t="s">
        <v>108</v>
      </c>
      <c r="B31" s="135" t="s">
        <v>59</v>
      </c>
      <c r="C31" s="152" t="s">
        <v>60</v>
      </c>
      <c r="D31" s="136"/>
      <c r="E31" s="137"/>
      <c r="F31" s="138"/>
      <c r="G31" s="139">
        <f>SUMIF(AG32:AG33,"&lt;&gt;NOR",G32:G33)</f>
        <v>0</v>
      </c>
      <c r="H31" s="133"/>
      <c r="I31" s="133">
        <f>SUM(I32:I33)</f>
        <v>45.03</v>
      </c>
      <c r="J31" s="133"/>
      <c r="K31" s="133">
        <f>SUM(K32:K33)</f>
        <v>1343.72</v>
      </c>
      <c r="L31" s="133"/>
      <c r="M31" s="133">
        <f>SUM(M32:M33)</f>
        <v>0</v>
      </c>
      <c r="N31" s="133"/>
      <c r="O31" s="133">
        <f>SUM(O32:O33)</f>
        <v>0.05</v>
      </c>
      <c r="P31" s="133"/>
      <c r="Q31" s="133">
        <f>SUM(Q32:Q33)</f>
        <v>0</v>
      </c>
      <c r="R31" s="133"/>
      <c r="S31" s="133"/>
      <c r="T31" s="133"/>
      <c r="U31" s="133"/>
      <c r="V31" s="133">
        <f>SUM(V32:V33)</f>
        <v>3.21</v>
      </c>
      <c r="W31" s="133"/>
      <c r="X31" s="133"/>
      <c r="AG31" t="s">
        <v>109</v>
      </c>
    </row>
    <row r="32" spans="1:60" outlineLevel="1" x14ac:dyDescent="0.2">
      <c r="A32" s="146">
        <v>20</v>
      </c>
      <c r="B32" s="147" t="s">
        <v>167</v>
      </c>
      <c r="C32" s="153" t="s">
        <v>168</v>
      </c>
      <c r="D32" s="148" t="s">
        <v>127</v>
      </c>
      <c r="E32" s="149">
        <v>1</v>
      </c>
      <c r="F32" s="150"/>
      <c r="G32" s="151">
        <f>ROUND(E32*F32,2)</f>
        <v>0</v>
      </c>
      <c r="H32" s="132">
        <v>45.03</v>
      </c>
      <c r="I32" s="132">
        <f>ROUND(E32*H32,2)</f>
        <v>45.03</v>
      </c>
      <c r="J32" s="132">
        <v>364.97</v>
      </c>
      <c r="K32" s="132">
        <f>ROUND(E32*J32,2)</f>
        <v>364.97</v>
      </c>
      <c r="L32" s="132">
        <v>21</v>
      </c>
      <c r="M32" s="132">
        <f>G32*(1+L32/100)</f>
        <v>0</v>
      </c>
      <c r="N32" s="132">
        <v>4.7660000000000001E-2</v>
      </c>
      <c r="O32" s="132">
        <f>ROUND(E32*N32,2)</f>
        <v>0.05</v>
      </c>
      <c r="P32" s="132">
        <v>0</v>
      </c>
      <c r="Q32" s="132">
        <f>ROUND(E32*P32,2)</f>
        <v>0</v>
      </c>
      <c r="R32" s="132"/>
      <c r="S32" s="132" t="s">
        <v>113</v>
      </c>
      <c r="T32" s="132" t="s">
        <v>120</v>
      </c>
      <c r="U32" s="132">
        <v>0.84</v>
      </c>
      <c r="V32" s="132">
        <f>ROUND(E32*U32,2)</f>
        <v>0.84</v>
      </c>
      <c r="W32" s="132"/>
      <c r="X32" s="132" t="s">
        <v>115</v>
      </c>
      <c r="Y32" s="129"/>
      <c r="Z32" s="129"/>
      <c r="AA32" s="129"/>
      <c r="AB32" s="129"/>
      <c r="AC32" s="129"/>
      <c r="AD32" s="129"/>
      <c r="AE32" s="129"/>
      <c r="AF32" s="129"/>
      <c r="AG32" s="129" t="s">
        <v>116</v>
      </c>
      <c r="AH32" s="129"/>
      <c r="AI32" s="129"/>
      <c r="AJ32" s="129"/>
      <c r="AK32" s="129"/>
      <c r="AL32" s="129"/>
      <c r="AM32" s="129"/>
      <c r="AN32" s="129"/>
      <c r="AO32" s="129"/>
      <c r="AP32" s="129"/>
      <c r="AQ32" s="129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129"/>
      <c r="BD32" s="129"/>
      <c r="BE32" s="129"/>
      <c r="BF32" s="129"/>
      <c r="BG32" s="129"/>
      <c r="BH32" s="129"/>
    </row>
    <row r="33" spans="1:60" outlineLevel="1" x14ac:dyDescent="0.2">
      <c r="A33" s="146">
        <v>21</v>
      </c>
      <c r="B33" s="147" t="s">
        <v>169</v>
      </c>
      <c r="C33" s="153" t="s">
        <v>170</v>
      </c>
      <c r="D33" s="148" t="s">
        <v>127</v>
      </c>
      <c r="E33" s="149">
        <v>4.5</v>
      </c>
      <c r="F33" s="150"/>
      <c r="G33" s="151">
        <f>ROUND(E33*F33,2)</f>
        <v>0</v>
      </c>
      <c r="H33" s="132">
        <v>0</v>
      </c>
      <c r="I33" s="132">
        <f>ROUND(E33*H33,2)</f>
        <v>0</v>
      </c>
      <c r="J33" s="132">
        <v>217.5</v>
      </c>
      <c r="K33" s="132">
        <f>ROUND(E33*J33,2)</f>
        <v>978.75</v>
      </c>
      <c r="L33" s="132">
        <v>21</v>
      </c>
      <c r="M33" s="132">
        <f>G33*(1+L33/100)</f>
        <v>0</v>
      </c>
      <c r="N33" s="132">
        <v>0</v>
      </c>
      <c r="O33" s="132">
        <f>ROUND(E33*N33,2)</f>
        <v>0</v>
      </c>
      <c r="P33" s="132">
        <v>0</v>
      </c>
      <c r="Q33" s="132">
        <f>ROUND(E33*P33,2)</f>
        <v>0</v>
      </c>
      <c r="R33" s="132"/>
      <c r="S33" s="132" t="s">
        <v>134</v>
      </c>
      <c r="T33" s="132" t="s">
        <v>135</v>
      </c>
      <c r="U33" s="132">
        <v>0.52600000000000002</v>
      </c>
      <c r="V33" s="132">
        <f>ROUND(E33*U33,2)</f>
        <v>2.37</v>
      </c>
      <c r="W33" s="132"/>
      <c r="X33" s="132" t="s">
        <v>115</v>
      </c>
      <c r="Y33" s="129"/>
      <c r="Z33" s="129"/>
      <c r="AA33" s="129"/>
      <c r="AB33" s="129"/>
      <c r="AC33" s="129"/>
      <c r="AD33" s="129"/>
      <c r="AE33" s="129"/>
      <c r="AF33" s="129"/>
      <c r="AG33" s="129" t="s">
        <v>116</v>
      </c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29"/>
      <c r="BH33" s="129"/>
    </row>
    <row r="34" spans="1:60" x14ac:dyDescent="0.2">
      <c r="A34" s="134" t="s">
        <v>108</v>
      </c>
      <c r="B34" s="135" t="s">
        <v>61</v>
      </c>
      <c r="C34" s="152" t="s">
        <v>62</v>
      </c>
      <c r="D34" s="136"/>
      <c r="E34" s="137"/>
      <c r="F34" s="138"/>
      <c r="G34" s="139">
        <f>SUMIF(AG35:AG35,"&lt;&gt;NOR",G35:G35)</f>
        <v>0</v>
      </c>
      <c r="H34" s="133"/>
      <c r="I34" s="133">
        <f>SUM(I35:I35)</f>
        <v>1889.9</v>
      </c>
      <c r="J34" s="133"/>
      <c r="K34" s="133">
        <f>SUM(K35:K35)</f>
        <v>3744.1</v>
      </c>
      <c r="L34" s="133"/>
      <c r="M34" s="133">
        <f>SUM(M35:M35)</f>
        <v>0</v>
      </c>
      <c r="N34" s="133"/>
      <c r="O34" s="133">
        <f>SUM(O35:O35)</f>
        <v>0</v>
      </c>
      <c r="P34" s="133"/>
      <c r="Q34" s="133">
        <f>SUM(Q35:Q35)</f>
        <v>0.14000000000000001</v>
      </c>
      <c r="R34" s="133"/>
      <c r="S34" s="133"/>
      <c r="T34" s="133"/>
      <c r="U34" s="133"/>
      <c r="V34" s="133">
        <f>SUM(V35:V35)</f>
        <v>7.8</v>
      </c>
      <c r="W34" s="133"/>
      <c r="X34" s="133"/>
      <c r="AG34" t="s">
        <v>109</v>
      </c>
    </row>
    <row r="35" spans="1:60" outlineLevel="1" x14ac:dyDescent="0.2">
      <c r="A35" s="146">
        <v>22</v>
      </c>
      <c r="B35" s="147" t="s">
        <v>171</v>
      </c>
      <c r="C35" s="153" t="s">
        <v>172</v>
      </c>
      <c r="D35" s="148" t="s">
        <v>138</v>
      </c>
      <c r="E35" s="149">
        <v>1.2</v>
      </c>
      <c r="F35" s="150"/>
      <c r="G35" s="151">
        <f>ROUND(E35*F35,2)</f>
        <v>0</v>
      </c>
      <c r="H35" s="132">
        <v>1574.92</v>
      </c>
      <c r="I35" s="132">
        <f>ROUND(E35*H35,2)</f>
        <v>1889.9</v>
      </c>
      <c r="J35" s="132">
        <v>3120.08</v>
      </c>
      <c r="K35" s="132">
        <f>ROUND(E35*J35,2)</f>
        <v>3744.1</v>
      </c>
      <c r="L35" s="132">
        <v>21</v>
      </c>
      <c r="M35" s="132">
        <f>G35*(1+L35/100)</f>
        <v>0</v>
      </c>
      <c r="N35" s="132">
        <v>0</v>
      </c>
      <c r="O35" s="132">
        <f>ROUND(E35*N35,2)</f>
        <v>0</v>
      </c>
      <c r="P35" s="132">
        <v>0.11774999999999999</v>
      </c>
      <c r="Q35" s="132">
        <f>ROUND(E35*P35,2)</f>
        <v>0.14000000000000001</v>
      </c>
      <c r="R35" s="132"/>
      <c r="S35" s="132" t="s">
        <v>113</v>
      </c>
      <c r="T35" s="132" t="s">
        <v>120</v>
      </c>
      <c r="U35" s="132">
        <v>6.5</v>
      </c>
      <c r="V35" s="132">
        <f>ROUND(E35*U35,2)</f>
        <v>7.8</v>
      </c>
      <c r="W35" s="132"/>
      <c r="X35" s="132" t="s">
        <v>115</v>
      </c>
      <c r="Y35" s="129"/>
      <c r="Z35" s="129"/>
      <c r="AA35" s="129"/>
      <c r="AB35" s="129"/>
      <c r="AC35" s="129"/>
      <c r="AD35" s="129"/>
      <c r="AE35" s="129"/>
      <c r="AF35" s="129"/>
      <c r="AG35" s="129" t="s">
        <v>116</v>
      </c>
      <c r="AH35" s="129"/>
      <c r="AI35" s="129"/>
      <c r="AJ35" s="129"/>
      <c r="AK35" s="129"/>
      <c r="AL35" s="129"/>
      <c r="AM35" s="129"/>
      <c r="AN35" s="129"/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  <c r="BA35" s="129"/>
      <c r="BB35" s="129"/>
      <c r="BC35" s="129"/>
      <c r="BD35" s="129"/>
      <c r="BE35" s="129"/>
      <c r="BF35" s="129"/>
      <c r="BG35" s="129"/>
      <c r="BH35" s="129"/>
    </row>
    <row r="36" spans="1:60" x14ac:dyDescent="0.2">
      <c r="A36" s="134" t="s">
        <v>108</v>
      </c>
      <c r="B36" s="135" t="s">
        <v>63</v>
      </c>
      <c r="C36" s="152" t="s">
        <v>64</v>
      </c>
      <c r="D36" s="136"/>
      <c r="E36" s="137"/>
      <c r="F36" s="138"/>
      <c r="G36" s="139">
        <f>SUMIF(AG37:AG37,"&lt;&gt;NOR",G37:G37)</f>
        <v>0</v>
      </c>
      <c r="H36" s="133"/>
      <c r="I36" s="133">
        <f>SUM(I37:I37)</f>
        <v>0</v>
      </c>
      <c r="J36" s="133"/>
      <c r="K36" s="133">
        <f>SUM(K37:K37)</f>
        <v>118120.67</v>
      </c>
      <c r="L36" s="133"/>
      <c r="M36" s="133">
        <f>SUM(M37:M37)</f>
        <v>0</v>
      </c>
      <c r="N36" s="133"/>
      <c r="O36" s="133">
        <f>SUM(O37:O37)</f>
        <v>0</v>
      </c>
      <c r="P36" s="133"/>
      <c r="Q36" s="133">
        <f>SUM(Q37:Q37)</f>
        <v>0</v>
      </c>
      <c r="R36" s="133"/>
      <c r="S36" s="133"/>
      <c r="T36" s="133"/>
      <c r="U36" s="133"/>
      <c r="V36" s="133">
        <f>SUM(V37:V37)</f>
        <v>317.64</v>
      </c>
      <c r="W36" s="133"/>
      <c r="X36" s="133"/>
      <c r="AG36" t="s">
        <v>109</v>
      </c>
    </row>
    <row r="37" spans="1:60" outlineLevel="1" x14ac:dyDescent="0.2">
      <c r="A37" s="146">
        <v>23</v>
      </c>
      <c r="B37" s="147" t="s">
        <v>173</v>
      </c>
      <c r="C37" s="153" t="s">
        <v>174</v>
      </c>
      <c r="D37" s="148" t="s">
        <v>175</v>
      </c>
      <c r="E37" s="149">
        <v>338.45463999999998</v>
      </c>
      <c r="F37" s="150"/>
      <c r="G37" s="151">
        <f>ROUND(E37*F37,2)</f>
        <v>0</v>
      </c>
      <c r="H37" s="132">
        <v>0</v>
      </c>
      <c r="I37" s="132">
        <f>ROUND(E37*H37,2)</f>
        <v>0</v>
      </c>
      <c r="J37" s="132">
        <v>349</v>
      </c>
      <c r="K37" s="132">
        <f>ROUND(E37*J37,2)</f>
        <v>118120.67</v>
      </c>
      <c r="L37" s="132">
        <v>21</v>
      </c>
      <c r="M37" s="132">
        <f>G37*(1+L37/100)</f>
        <v>0</v>
      </c>
      <c r="N37" s="132">
        <v>0</v>
      </c>
      <c r="O37" s="132">
        <f>ROUND(E37*N37,2)</f>
        <v>0</v>
      </c>
      <c r="P37" s="132">
        <v>0</v>
      </c>
      <c r="Q37" s="132">
        <f>ROUND(E37*P37,2)</f>
        <v>0</v>
      </c>
      <c r="R37" s="132"/>
      <c r="S37" s="132" t="s">
        <v>113</v>
      </c>
      <c r="T37" s="132" t="s">
        <v>120</v>
      </c>
      <c r="U37" s="132">
        <v>0.9385</v>
      </c>
      <c r="V37" s="132">
        <f>ROUND(E37*U37,2)</f>
        <v>317.64</v>
      </c>
      <c r="W37" s="132"/>
      <c r="X37" s="132" t="s">
        <v>176</v>
      </c>
      <c r="Y37" s="129"/>
      <c r="Z37" s="129"/>
      <c r="AA37" s="129"/>
      <c r="AB37" s="129"/>
      <c r="AC37" s="129"/>
      <c r="AD37" s="129"/>
      <c r="AE37" s="129"/>
      <c r="AF37" s="129"/>
      <c r="AG37" s="129" t="s">
        <v>177</v>
      </c>
      <c r="AH37" s="129"/>
      <c r="AI37" s="129"/>
      <c r="AJ37" s="129"/>
      <c r="AK37" s="129"/>
      <c r="AL37" s="129"/>
      <c r="AM37" s="129"/>
      <c r="AN37" s="129"/>
      <c r="AO37" s="129"/>
      <c r="AP37" s="129"/>
      <c r="AQ37" s="129"/>
      <c r="AR37" s="129"/>
      <c r="AS37" s="129"/>
      <c r="AT37" s="129"/>
      <c r="AU37" s="129"/>
      <c r="AV37" s="129"/>
      <c r="AW37" s="129"/>
      <c r="AX37" s="129"/>
      <c r="AY37" s="129"/>
      <c r="AZ37" s="129"/>
      <c r="BA37" s="129"/>
      <c r="BB37" s="129"/>
      <c r="BC37" s="129"/>
      <c r="BD37" s="129"/>
      <c r="BE37" s="129"/>
      <c r="BF37" s="129"/>
      <c r="BG37" s="129"/>
      <c r="BH37" s="129"/>
    </row>
    <row r="38" spans="1:60" x14ac:dyDescent="0.2">
      <c r="A38" s="134" t="s">
        <v>108</v>
      </c>
      <c r="B38" s="135" t="s">
        <v>65</v>
      </c>
      <c r="C38" s="152" t="s">
        <v>66</v>
      </c>
      <c r="D38" s="136"/>
      <c r="E38" s="137"/>
      <c r="F38" s="138"/>
      <c r="G38" s="139">
        <f>SUMIF(AG39:AG42,"&lt;&gt;NOR",G39:G42)</f>
        <v>0</v>
      </c>
      <c r="H38" s="133"/>
      <c r="I38" s="133">
        <f>SUM(I39:I42)</f>
        <v>1040.54</v>
      </c>
      <c r="J38" s="133"/>
      <c r="K38" s="133">
        <f>SUM(K39:K42)</f>
        <v>4201.6799999999994</v>
      </c>
      <c r="L38" s="133"/>
      <c r="M38" s="133">
        <f>SUM(M39:M42)</f>
        <v>0</v>
      </c>
      <c r="N38" s="133"/>
      <c r="O38" s="133">
        <f>SUM(O39:O42)</f>
        <v>0.04</v>
      </c>
      <c r="P38" s="133"/>
      <c r="Q38" s="133">
        <f>SUM(Q39:Q42)</f>
        <v>0</v>
      </c>
      <c r="R38" s="133"/>
      <c r="S38" s="133"/>
      <c r="T38" s="133"/>
      <c r="U38" s="133"/>
      <c r="V38" s="133">
        <f>SUM(V39:V42)</f>
        <v>2.3199999999999998</v>
      </c>
      <c r="W38" s="133"/>
      <c r="X38" s="133"/>
      <c r="AG38" t="s">
        <v>109</v>
      </c>
    </row>
    <row r="39" spans="1:60" ht="22.5" outlineLevel="1" x14ac:dyDescent="0.2">
      <c r="A39" s="146">
        <v>24</v>
      </c>
      <c r="B39" s="147" t="s">
        <v>178</v>
      </c>
      <c r="C39" s="153" t="s">
        <v>179</v>
      </c>
      <c r="D39" s="148" t="s">
        <v>127</v>
      </c>
      <c r="E39" s="149">
        <v>4.5</v>
      </c>
      <c r="F39" s="150"/>
      <c r="G39" s="151">
        <f>ROUND(E39*F39,2)</f>
        <v>0</v>
      </c>
      <c r="H39" s="132">
        <v>20.23</v>
      </c>
      <c r="I39" s="132">
        <f>ROUND(E39*H39,2)</f>
        <v>91.04</v>
      </c>
      <c r="J39" s="132">
        <v>20.07</v>
      </c>
      <c r="K39" s="132">
        <f>ROUND(E39*J39,2)</f>
        <v>90.32</v>
      </c>
      <c r="L39" s="132">
        <v>21</v>
      </c>
      <c r="M39" s="132">
        <f>G39*(1+L39/100)</f>
        <v>0</v>
      </c>
      <c r="N39" s="132">
        <v>5.1999999999999995E-4</v>
      </c>
      <c r="O39" s="132">
        <f>ROUND(E39*N39,2)</f>
        <v>0</v>
      </c>
      <c r="P39" s="132">
        <v>0</v>
      </c>
      <c r="Q39" s="132">
        <f>ROUND(E39*P39,2)</f>
        <v>0</v>
      </c>
      <c r="R39" s="132"/>
      <c r="S39" s="132" t="s">
        <v>113</v>
      </c>
      <c r="T39" s="132" t="s">
        <v>120</v>
      </c>
      <c r="U39" s="132">
        <v>4.9000000000000002E-2</v>
      </c>
      <c r="V39" s="132">
        <f>ROUND(E39*U39,2)</f>
        <v>0.22</v>
      </c>
      <c r="W39" s="132"/>
      <c r="X39" s="132" t="s">
        <v>115</v>
      </c>
      <c r="Y39" s="129"/>
      <c r="Z39" s="129"/>
      <c r="AA39" s="129"/>
      <c r="AB39" s="129"/>
      <c r="AC39" s="129"/>
      <c r="AD39" s="129"/>
      <c r="AE39" s="129"/>
      <c r="AF39" s="129"/>
      <c r="AG39" s="129" t="s">
        <v>116</v>
      </c>
      <c r="AH39" s="129"/>
      <c r="AI39" s="129"/>
      <c r="AJ39" s="129"/>
      <c r="AK39" s="129"/>
      <c r="AL39" s="129"/>
      <c r="AM39" s="129"/>
      <c r="AN39" s="129"/>
      <c r="AO39" s="129"/>
      <c r="AP39" s="129"/>
      <c r="AQ39" s="129"/>
      <c r="AR39" s="129"/>
      <c r="AS39" s="129"/>
      <c r="AT39" s="129"/>
      <c r="AU39" s="129"/>
      <c r="AV39" s="129"/>
      <c r="AW39" s="129"/>
      <c r="AX39" s="129"/>
      <c r="AY39" s="129"/>
      <c r="AZ39" s="129"/>
      <c r="BA39" s="129"/>
      <c r="BB39" s="129"/>
      <c r="BC39" s="129"/>
      <c r="BD39" s="129"/>
      <c r="BE39" s="129"/>
      <c r="BF39" s="129"/>
      <c r="BG39" s="129"/>
      <c r="BH39" s="129"/>
    </row>
    <row r="40" spans="1:60" ht="22.5" outlineLevel="1" x14ac:dyDescent="0.2">
      <c r="A40" s="146">
        <v>25</v>
      </c>
      <c r="B40" s="147" t="s">
        <v>180</v>
      </c>
      <c r="C40" s="153" t="s">
        <v>181</v>
      </c>
      <c r="D40" s="148" t="s">
        <v>127</v>
      </c>
      <c r="E40" s="149">
        <v>4.5</v>
      </c>
      <c r="F40" s="150"/>
      <c r="G40" s="151">
        <f>ROUND(E40*F40,2)</f>
        <v>0</v>
      </c>
      <c r="H40" s="132">
        <v>211</v>
      </c>
      <c r="I40" s="132">
        <f>ROUND(E40*H40,2)</f>
        <v>949.5</v>
      </c>
      <c r="J40" s="132">
        <v>110.5</v>
      </c>
      <c r="K40" s="132">
        <f>ROUND(E40*J40,2)</f>
        <v>497.25</v>
      </c>
      <c r="L40" s="132">
        <v>21</v>
      </c>
      <c r="M40" s="132">
        <f>G40*(1+L40/100)</f>
        <v>0</v>
      </c>
      <c r="N40" s="132">
        <v>6.1000000000000004E-3</v>
      </c>
      <c r="O40" s="132">
        <f>ROUND(E40*N40,2)</f>
        <v>0.03</v>
      </c>
      <c r="P40" s="132">
        <v>0</v>
      </c>
      <c r="Q40" s="132">
        <f>ROUND(E40*P40,2)</f>
        <v>0</v>
      </c>
      <c r="R40" s="132"/>
      <c r="S40" s="132" t="s">
        <v>113</v>
      </c>
      <c r="T40" s="132" t="s">
        <v>120</v>
      </c>
      <c r="U40" s="132">
        <v>0.26600000000000001</v>
      </c>
      <c r="V40" s="132">
        <f>ROUND(E40*U40,2)</f>
        <v>1.2</v>
      </c>
      <c r="W40" s="132"/>
      <c r="X40" s="132" t="s">
        <v>115</v>
      </c>
      <c r="Y40" s="129"/>
      <c r="Z40" s="129"/>
      <c r="AA40" s="129"/>
      <c r="AB40" s="129"/>
      <c r="AC40" s="129"/>
      <c r="AD40" s="129"/>
      <c r="AE40" s="129"/>
      <c r="AF40" s="129"/>
      <c r="AG40" s="129" t="s">
        <v>116</v>
      </c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  <c r="AR40" s="129"/>
      <c r="AS40" s="129"/>
      <c r="AT40" s="129"/>
      <c r="AU40" s="129"/>
      <c r="AV40" s="129"/>
      <c r="AW40" s="129"/>
      <c r="AX40" s="129"/>
      <c r="AY40" s="129"/>
      <c r="AZ40" s="129"/>
      <c r="BA40" s="129"/>
      <c r="BB40" s="129"/>
      <c r="BC40" s="129"/>
      <c r="BD40" s="129"/>
      <c r="BE40" s="129"/>
      <c r="BF40" s="129"/>
      <c r="BG40" s="129"/>
      <c r="BH40" s="129"/>
    </row>
    <row r="41" spans="1:60" outlineLevel="1" x14ac:dyDescent="0.2">
      <c r="A41" s="146">
        <v>26</v>
      </c>
      <c r="B41" s="147" t="s">
        <v>182</v>
      </c>
      <c r="C41" s="153" t="s">
        <v>183</v>
      </c>
      <c r="D41" s="148" t="s">
        <v>138</v>
      </c>
      <c r="E41" s="149">
        <v>10</v>
      </c>
      <c r="F41" s="150"/>
      <c r="G41" s="151">
        <f>ROUND(E41*F41,2)</f>
        <v>0</v>
      </c>
      <c r="H41" s="132">
        <v>0</v>
      </c>
      <c r="I41" s="132">
        <f>ROUND(E41*H41,2)</f>
        <v>0</v>
      </c>
      <c r="J41" s="132">
        <v>342.22</v>
      </c>
      <c r="K41" s="132">
        <f>ROUND(E41*J41,2)</f>
        <v>3422.2</v>
      </c>
      <c r="L41" s="132">
        <v>21</v>
      </c>
      <c r="M41" s="132">
        <f>G41*(1+L41/100)</f>
        <v>0</v>
      </c>
      <c r="N41" s="132">
        <v>5.4000000000000001E-4</v>
      </c>
      <c r="O41" s="132">
        <f>ROUND(E41*N41,2)</f>
        <v>0.01</v>
      </c>
      <c r="P41" s="132">
        <v>0</v>
      </c>
      <c r="Q41" s="132">
        <f>ROUND(E41*P41,2)</f>
        <v>0</v>
      </c>
      <c r="R41" s="132"/>
      <c r="S41" s="132" t="s">
        <v>134</v>
      </c>
      <c r="T41" s="132" t="s">
        <v>114</v>
      </c>
      <c r="U41" s="132">
        <v>0.09</v>
      </c>
      <c r="V41" s="132">
        <f>ROUND(E41*U41,2)</f>
        <v>0.9</v>
      </c>
      <c r="W41" s="132"/>
      <c r="X41" s="132" t="s">
        <v>115</v>
      </c>
      <c r="Y41" s="129"/>
      <c r="Z41" s="129"/>
      <c r="AA41" s="129"/>
      <c r="AB41" s="129"/>
      <c r="AC41" s="129"/>
      <c r="AD41" s="129"/>
      <c r="AE41" s="129"/>
      <c r="AF41" s="129"/>
      <c r="AG41" s="129" t="s">
        <v>116</v>
      </c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129"/>
      <c r="BC41" s="129"/>
      <c r="BD41" s="129"/>
      <c r="BE41" s="129"/>
      <c r="BF41" s="129"/>
      <c r="BG41" s="129"/>
      <c r="BH41" s="129"/>
    </row>
    <row r="42" spans="1:60" outlineLevel="1" x14ac:dyDescent="0.2">
      <c r="A42" s="146">
        <v>27</v>
      </c>
      <c r="B42" s="147" t="s">
        <v>184</v>
      </c>
      <c r="C42" s="153" t="s">
        <v>185</v>
      </c>
      <c r="D42" s="148" t="s">
        <v>0</v>
      </c>
      <c r="E42" s="149">
        <v>50.503</v>
      </c>
      <c r="F42" s="150"/>
      <c r="G42" s="151">
        <f>ROUND(E42*F42,2)</f>
        <v>0</v>
      </c>
      <c r="H42" s="132">
        <v>0</v>
      </c>
      <c r="I42" s="132">
        <f>ROUND(E42*H42,2)</f>
        <v>0</v>
      </c>
      <c r="J42" s="132">
        <v>3.8</v>
      </c>
      <c r="K42" s="132">
        <f>ROUND(E42*J42,2)</f>
        <v>191.91</v>
      </c>
      <c r="L42" s="132">
        <v>21</v>
      </c>
      <c r="M42" s="132">
        <f>G42*(1+L42/100)</f>
        <v>0</v>
      </c>
      <c r="N42" s="132">
        <v>0</v>
      </c>
      <c r="O42" s="132">
        <f>ROUND(E42*N42,2)</f>
        <v>0</v>
      </c>
      <c r="P42" s="132">
        <v>0</v>
      </c>
      <c r="Q42" s="132">
        <f>ROUND(E42*P42,2)</f>
        <v>0</v>
      </c>
      <c r="R42" s="132"/>
      <c r="S42" s="132" t="s">
        <v>113</v>
      </c>
      <c r="T42" s="132" t="s">
        <v>120</v>
      </c>
      <c r="U42" s="132">
        <v>0</v>
      </c>
      <c r="V42" s="132">
        <f>ROUND(E42*U42,2)</f>
        <v>0</v>
      </c>
      <c r="W42" s="132"/>
      <c r="X42" s="132" t="s">
        <v>176</v>
      </c>
      <c r="Y42" s="129"/>
      <c r="Z42" s="129"/>
      <c r="AA42" s="129"/>
      <c r="AB42" s="129"/>
      <c r="AC42" s="129"/>
      <c r="AD42" s="129"/>
      <c r="AE42" s="129"/>
      <c r="AF42" s="129"/>
      <c r="AG42" s="129" t="s">
        <v>177</v>
      </c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  <c r="BH42" s="129"/>
    </row>
    <row r="43" spans="1:60" x14ac:dyDescent="0.2">
      <c r="A43" s="134" t="s">
        <v>108</v>
      </c>
      <c r="B43" s="135" t="s">
        <v>67</v>
      </c>
      <c r="C43" s="152" t="s">
        <v>68</v>
      </c>
      <c r="D43" s="136"/>
      <c r="E43" s="137"/>
      <c r="F43" s="138"/>
      <c r="G43" s="139">
        <f>SUMIF(AG44:AG47,"&lt;&gt;NOR",G44:G47)</f>
        <v>0</v>
      </c>
      <c r="H43" s="133"/>
      <c r="I43" s="133">
        <f>SUM(I44:I47)</f>
        <v>1612.5</v>
      </c>
      <c r="J43" s="133"/>
      <c r="K43" s="133">
        <f>SUM(K44:K47)</f>
        <v>6520.56</v>
      </c>
      <c r="L43" s="133"/>
      <c r="M43" s="133">
        <f>SUM(M44:M47)</f>
        <v>0</v>
      </c>
      <c r="N43" s="133"/>
      <c r="O43" s="133">
        <f>SUM(O44:O47)</f>
        <v>0.04</v>
      </c>
      <c r="P43" s="133"/>
      <c r="Q43" s="133">
        <f>SUM(Q44:Q47)</f>
        <v>0</v>
      </c>
      <c r="R43" s="133"/>
      <c r="S43" s="133"/>
      <c r="T43" s="133"/>
      <c r="U43" s="133"/>
      <c r="V43" s="133">
        <f>SUM(V44:V47)</f>
        <v>5.27</v>
      </c>
      <c r="W43" s="133"/>
      <c r="X43" s="133"/>
      <c r="AG43" t="s">
        <v>109</v>
      </c>
    </row>
    <row r="44" spans="1:60" outlineLevel="1" x14ac:dyDescent="0.2">
      <c r="A44" s="146">
        <v>28</v>
      </c>
      <c r="B44" s="147" t="s">
        <v>186</v>
      </c>
      <c r="C44" s="153" t="s">
        <v>187</v>
      </c>
      <c r="D44" s="148" t="s">
        <v>127</v>
      </c>
      <c r="E44" s="149">
        <v>5</v>
      </c>
      <c r="F44" s="150"/>
      <c r="G44" s="151">
        <f>ROUND(E44*F44,2)</f>
        <v>0</v>
      </c>
      <c r="H44" s="132">
        <v>0</v>
      </c>
      <c r="I44" s="132">
        <f>ROUND(E44*H44,2)</f>
        <v>0</v>
      </c>
      <c r="J44" s="132">
        <v>648</v>
      </c>
      <c r="K44" s="132">
        <f>ROUND(E44*J44,2)</f>
        <v>3240</v>
      </c>
      <c r="L44" s="132">
        <v>21</v>
      </c>
      <c r="M44" s="132">
        <f>G44*(1+L44/100)</f>
        <v>0</v>
      </c>
      <c r="N44" s="132">
        <v>1.4400000000000001E-3</v>
      </c>
      <c r="O44" s="132">
        <f>ROUND(E44*N44,2)</f>
        <v>0.01</v>
      </c>
      <c r="P44" s="132">
        <v>0</v>
      </c>
      <c r="Q44" s="132">
        <f>ROUND(E44*P44,2)</f>
        <v>0</v>
      </c>
      <c r="R44" s="132"/>
      <c r="S44" s="132" t="s">
        <v>134</v>
      </c>
      <c r="T44" s="132" t="s">
        <v>135</v>
      </c>
      <c r="U44" s="132">
        <v>1.0529999999999999</v>
      </c>
      <c r="V44" s="132">
        <f>ROUND(E44*U44,2)</f>
        <v>5.27</v>
      </c>
      <c r="W44" s="132"/>
      <c r="X44" s="132" t="s">
        <v>115</v>
      </c>
      <c r="Y44" s="129"/>
      <c r="Z44" s="129"/>
      <c r="AA44" s="129"/>
      <c r="AB44" s="129"/>
      <c r="AC44" s="129"/>
      <c r="AD44" s="129"/>
      <c r="AE44" s="129"/>
      <c r="AF44" s="129"/>
      <c r="AG44" s="129" t="s">
        <v>116</v>
      </c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  <c r="AV44" s="129"/>
      <c r="AW44" s="129"/>
      <c r="AX44" s="129"/>
      <c r="AY44" s="129"/>
      <c r="AZ44" s="129"/>
      <c r="BA44" s="129"/>
      <c r="BB44" s="129"/>
      <c r="BC44" s="129"/>
      <c r="BD44" s="129"/>
      <c r="BE44" s="129"/>
      <c r="BF44" s="129"/>
      <c r="BG44" s="129"/>
      <c r="BH44" s="129"/>
    </row>
    <row r="45" spans="1:60" outlineLevel="1" x14ac:dyDescent="0.2">
      <c r="A45" s="146">
        <v>29</v>
      </c>
      <c r="B45" s="147" t="s">
        <v>188</v>
      </c>
      <c r="C45" s="153" t="s">
        <v>189</v>
      </c>
      <c r="D45" s="148" t="s">
        <v>127</v>
      </c>
      <c r="E45" s="149">
        <v>5</v>
      </c>
      <c r="F45" s="150"/>
      <c r="G45" s="151">
        <f>ROUND(E45*F45,2)</f>
        <v>0</v>
      </c>
      <c r="H45" s="132">
        <v>0</v>
      </c>
      <c r="I45" s="132">
        <f>ROUND(E45*H45,2)</f>
        <v>0</v>
      </c>
      <c r="J45" s="132">
        <v>625</v>
      </c>
      <c r="K45" s="132">
        <f>ROUND(E45*J45,2)</f>
        <v>3125</v>
      </c>
      <c r="L45" s="132">
        <v>21</v>
      </c>
      <c r="M45" s="132">
        <f>G45*(1+L45/100)</f>
        <v>0</v>
      </c>
      <c r="N45" s="132">
        <v>0</v>
      </c>
      <c r="O45" s="132">
        <f>ROUND(E45*N45,2)</f>
        <v>0</v>
      </c>
      <c r="P45" s="132">
        <v>0</v>
      </c>
      <c r="Q45" s="132">
        <f>ROUND(E45*P45,2)</f>
        <v>0</v>
      </c>
      <c r="R45" s="132"/>
      <c r="S45" s="132" t="s">
        <v>134</v>
      </c>
      <c r="T45" s="132" t="s">
        <v>114</v>
      </c>
      <c r="U45" s="132">
        <v>0</v>
      </c>
      <c r="V45" s="132">
        <f>ROUND(E45*U45,2)</f>
        <v>0</v>
      </c>
      <c r="W45" s="132"/>
      <c r="X45" s="132" t="s">
        <v>115</v>
      </c>
      <c r="Y45" s="129"/>
      <c r="Z45" s="129"/>
      <c r="AA45" s="129"/>
      <c r="AB45" s="129"/>
      <c r="AC45" s="129"/>
      <c r="AD45" s="129"/>
      <c r="AE45" s="129"/>
      <c r="AF45" s="129"/>
      <c r="AG45" s="129" t="s">
        <v>116</v>
      </c>
      <c r="AH45" s="129"/>
      <c r="AI45" s="129"/>
      <c r="AJ45" s="129"/>
      <c r="AK45" s="129"/>
      <c r="AL45" s="129"/>
      <c r="AM45" s="129"/>
      <c r="AN45" s="129"/>
      <c r="AO45" s="129"/>
      <c r="AP45" s="129"/>
      <c r="AQ45" s="129"/>
      <c r="AR45" s="129"/>
      <c r="AS45" s="129"/>
      <c r="AT45" s="129"/>
      <c r="AU45" s="129"/>
      <c r="AV45" s="129"/>
      <c r="AW45" s="129"/>
      <c r="AX45" s="129"/>
      <c r="AY45" s="129"/>
      <c r="AZ45" s="129"/>
      <c r="BA45" s="129"/>
      <c r="BB45" s="129"/>
      <c r="BC45" s="129"/>
      <c r="BD45" s="129"/>
      <c r="BE45" s="129"/>
      <c r="BF45" s="129"/>
      <c r="BG45" s="129"/>
      <c r="BH45" s="129"/>
    </row>
    <row r="46" spans="1:60" ht="33.75" outlineLevel="1" x14ac:dyDescent="0.2">
      <c r="A46" s="146">
        <v>30</v>
      </c>
      <c r="B46" s="147" t="s">
        <v>190</v>
      </c>
      <c r="C46" s="153" t="s">
        <v>191</v>
      </c>
      <c r="D46" s="148" t="s">
        <v>127</v>
      </c>
      <c r="E46" s="149">
        <v>5</v>
      </c>
      <c r="F46" s="150"/>
      <c r="G46" s="151">
        <f>ROUND(E46*F46,2)</f>
        <v>0</v>
      </c>
      <c r="H46" s="132">
        <v>322.5</v>
      </c>
      <c r="I46" s="132">
        <f>ROUND(E46*H46,2)</f>
        <v>1612.5</v>
      </c>
      <c r="J46" s="132">
        <v>0</v>
      </c>
      <c r="K46" s="132">
        <f>ROUND(E46*J46,2)</f>
        <v>0</v>
      </c>
      <c r="L46" s="132">
        <v>21</v>
      </c>
      <c r="M46" s="132">
        <f>G46*(1+L46/100)</f>
        <v>0</v>
      </c>
      <c r="N46" s="132">
        <v>6.3E-3</v>
      </c>
      <c r="O46" s="132">
        <f>ROUND(E46*N46,2)</f>
        <v>0.03</v>
      </c>
      <c r="P46" s="132">
        <v>0</v>
      </c>
      <c r="Q46" s="132">
        <f>ROUND(E46*P46,2)</f>
        <v>0</v>
      </c>
      <c r="R46" s="132" t="s">
        <v>146</v>
      </c>
      <c r="S46" s="132" t="s">
        <v>113</v>
      </c>
      <c r="T46" s="132" t="s">
        <v>120</v>
      </c>
      <c r="U46" s="132">
        <v>0</v>
      </c>
      <c r="V46" s="132">
        <f>ROUND(E46*U46,2)</f>
        <v>0</v>
      </c>
      <c r="W46" s="132"/>
      <c r="X46" s="132" t="s">
        <v>147</v>
      </c>
      <c r="Y46" s="129"/>
      <c r="Z46" s="129"/>
      <c r="AA46" s="129"/>
      <c r="AB46" s="129"/>
      <c r="AC46" s="129"/>
      <c r="AD46" s="129"/>
      <c r="AE46" s="129"/>
      <c r="AF46" s="129"/>
      <c r="AG46" s="129" t="s">
        <v>148</v>
      </c>
      <c r="AH46" s="129"/>
      <c r="AI46" s="129"/>
      <c r="AJ46" s="129"/>
      <c r="AK46" s="129"/>
      <c r="AL46" s="129"/>
      <c r="AM46" s="129"/>
      <c r="AN46" s="129"/>
      <c r="AO46" s="129"/>
      <c r="AP46" s="129"/>
      <c r="AQ46" s="129"/>
      <c r="AR46" s="129"/>
      <c r="AS46" s="129"/>
      <c r="AT46" s="129"/>
      <c r="AU46" s="129"/>
      <c r="AV46" s="129"/>
      <c r="AW46" s="129"/>
      <c r="AX46" s="129"/>
      <c r="AY46" s="129"/>
      <c r="AZ46" s="129"/>
      <c r="BA46" s="129"/>
      <c r="BB46" s="129"/>
      <c r="BC46" s="129"/>
      <c r="BD46" s="129"/>
      <c r="BE46" s="129"/>
      <c r="BF46" s="129"/>
      <c r="BG46" s="129"/>
      <c r="BH46" s="129"/>
    </row>
    <row r="47" spans="1:60" outlineLevel="1" x14ac:dyDescent="0.2">
      <c r="A47" s="146">
        <v>31</v>
      </c>
      <c r="B47" s="147" t="s">
        <v>192</v>
      </c>
      <c r="C47" s="153" t="s">
        <v>193</v>
      </c>
      <c r="D47" s="148" t="s">
        <v>0</v>
      </c>
      <c r="E47" s="149">
        <v>79.775000000000006</v>
      </c>
      <c r="F47" s="150"/>
      <c r="G47" s="151">
        <f>ROUND(E47*F47,2)</f>
        <v>0</v>
      </c>
      <c r="H47" s="132">
        <v>0</v>
      </c>
      <c r="I47" s="132">
        <f>ROUND(E47*H47,2)</f>
        <v>0</v>
      </c>
      <c r="J47" s="132">
        <v>1.95</v>
      </c>
      <c r="K47" s="132">
        <f>ROUND(E47*J47,2)</f>
        <v>155.56</v>
      </c>
      <c r="L47" s="132">
        <v>21</v>
      </c>
      <c r="M47" s="132">
        <f>G47*(1+L47/100)</f>
        <v>0</v>
      </c>
      <c r="N47" s="132">
        <v>0</v>
      </c>
      <c r="O47" s="132">
        <f>ROUND(E47*N47,2)</f>
        <v>0</v>
      </c>
      <c r="P47" s="132">
        <v>0</v>
      </c>
      <c r="Q47" s="132">
        <f>ROUND(E47*P47,2)</f>
        <v>0</v>
      </c>
      <c r="R47" s="132"/>
      <c r="S47" s="132" t="s">
        <v>113</v>
      </c>
      <c r="T47" s="132" t="s">
        <v>120</v>
      </c>
      <c r="U47" s="132">
        <v>0</v>
      </c>
      <c r="V47" s="132">
        <f>ROUND(E47*U47,2)</f>
        <v>0</v>
      </c>
      <c r="W47" s="132"/>
      <c r="X47" s="132" t="s">
        <v>176</v>
      </c>
      <c r="Y47" s="129"/>
      <c r="Z47" s="129"/>
      <c r="AA47" s="129"/>
      <c r="AB47" s="129"/>
      <c r="AC47" s="129"/>
      <c r="AD47" s="129"/>
      <c r="AE47" s="129"/>
      <c r="AF47" s="129"/>
      <c r="AG47" s="129" t="s">
        <v>177</v>
      </c>
      <c r="AH47" s="129"/>
      <c r="AI47" s="129"/>
      <c r="AJ47" s="129"/>
      <c r="AK47" s="129"/>
      <c r="AL47" s="129"/>
      <c r="AM47" s="129"/>
      <c r="AN47" s="129"/>
      <c r="AO47" s="129"/>
      <c r="AP47" s="129"/>
      <c r="AQ47" s="129"/>
      <c r="AR47" s="129"/>
      <c r="AS47" s="129"/>
      <c r="AT47" s="129"/>
      <c r="AU47" s="129"/>
      <c r="AV47" s="129"/>
      <c r="AW47" s="129"/>
      <c r="AX47" s="129"/>
      <c r="AY47" s="129"/>
      <c r="AZ47" s="129"/>
      <c r="BA47" s="129"/>
      <c r="BB47" s="129"/>
      <c r="BC47" s="129"/>
      <c r="BD47" s="129"/>
      <c r="BE47" s="129"/>
      <c r="BF47" s="129"/>
      <c r="BG47" s="129"/>
      <c r="BH47" s="129"/>
    </row>
    <row r="48" spans="1:60" x14ac:dyDescent="0.2">
      <c r="A48" s="134" t="s">
        <v>108</v>
      </c>
      <c r="B48" s="135" t="s">
        <v>69</v>
      </c>
      <c r="C48" s="152" t="s">
        <v>70</v>
      </c>
      <c r="D48" s="136"/>
      <c r="E48" s="137"/>
      <c r="F48" s="138"/>
      <c r="G48" s="139">
        <f>SUMIF(AG49:AG78,"&lt;&gt;NOR",G49:G78)</f>
        <v>0</v>
      </c>
      <c r="H48" s="133"/>
      <c r="I48" s="133">
        <f>SUM(I49:I78)</f>
        <v>622376.39</v>
      </c>
      <c r="J48" s="133"/>
      <c r="K48" s="133">
        <f>SUM(K49:K78)</f>
        <v>372974.73000000004</v>
      </c>
      <c r="L48" s="133"/>
      <c r="M48" s="133">
        <f>SUM(M49:M78)</f>
        <v>0</v>
      </c>
      <c r="N48" s="133"/>
      <c r="O48" s="133">
        <f>SUM(O49:O78)</f>
        <v>0.35</v>
      </c>
      <c r="P48" s="133"/>
      <c r="Q48" s="133">
        <f>SUM(Q49:Q78)</f>
        <v>0</v>
      </c>
      <c r="R48" s="133"/>
      <c r="S48" s="133"/>
      <c r="T48" s="133"/>
      <c r="U48" s="133"/>
      <c r="V48" s="133">
        <f>SUM(V49:V78)</f>
        <v>470.44</v>
      </c>
      <c r="W48" s="133"/>
      <c r="X48" s="133"/>
      <c r="AG48" t="s">
        <v>109</v>
      </c>
    </row>
    <row r="49" spans="1:60" ht="22.5" outlineLevel="1" x14ac:dyDescent="0.2">
      <c r="A49" s="146">
        <v>32</v>
      </c>
      <c r="B49" s="147" t="s">
        <v>194</v>
      </c>
      <c r="C49" s="153" t="s">
        <v>195</v>
      </c>
      <c r="D49" s="148" t="s">
        <v>138</v>
      </c>
      <c r="E49" s="149">
        <v>0.3</v>
      </c>
      <c r="F49" s="150"/>
      <c r="G49" s="151">
        <f t="shared" ref="G49:G78" si="7">ROUND(E49*F49,2)</f>
        <v>0</v>
      </c>
      <c r="H49" s="132">
        <v>409.67</v>
      </c>
      <c r="I49" s="132">
        <f t="shared" ref="I49:I78" si="8">ROUND(E49*H49,2)</f>
        <v>122.9</v>
      </c>
      <c r="J49" s="132">
        <v>391.33</v>
      </c>
      <c r="K49" s="132">
        <f t="shared" ref="K49:K78" si="9">ROUND(E49*J49,2)</f>
        <v>117.4</v>
      </c>
      <c r="L49" s="132">
        <v>21</v>
      </c>
      <c r="M49" s="132">
        <f t="shared" ref="M49:M78" si="10">G49*(1+L49/100)</f>
        <v>0</v>
      </c>
      <c r="N49" s="132">
        <v>7.8300000000000002E-3</v>
      </c>
      <c r="O49" s="132">
        <f t="shared" ref="O49:O78" si="11">ROUND(E49*N49,2)</f>
        <v>0</v>
      </c>
      <c r="P49" s="132">
        <v>0</v>
      </c>
      <c r="Q49" s="132">
        <f t="shared" ref="Q49:Q78" si="12">ROUND(E49*P49,2)</f>
        <v>0</v>
      </c>
      <c r="R49" s="132"/>
      <c r="S49" s="132" t="s">
        <v>113</v>
      </c>
      <c r="T49" s="132" t="s">
        <v>113</v>
      </c>
      <c r="U49" s="132">
        <v>0.76600000000000001</v>
      </c>
      <c r="V49" s="132">
        <f t="shared" ref="V49:V78" si="13">ROUND(E49*U49,2)</f>
        <v>0.23</v>
      </c>
      <c r="W49" s="132"/>
      <c r="X49" s="132" t="s">
        <v>115</v>
      </c>
      <c r="Y49" s="129"/>
      <c r="Z49" s="129"/>
      <c r="AA49" s="129"/>
      <c r="AB49" s="129"/>
      <c r="AC49" s="129"/>
      <c r="AD49" s="129"/>
      <c r="AE49" s="129"/>
      <c r="AF49" s="129"/>
      <c r="AG49" s="129" t="s">
        <v>116</v>
      </c>
      <c r="AH49" s="129"/>
      <c r="AI49" s="129"/>
      <c r="AJ49" s="129"/>
      <c r="AK49" s="129"/>
      <c r="AL49" s="129"/>
      <c r="AM49" s="129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</row>
    <row r="50" spans="1:60" ht="22.5" outlineLevel="1" x14ac:dyDescent="0.2">
      <c r="A50" s="146">
        <v>33</v>
      </c>
      <c r="B50" s="147" t="s">
        <v>196</v>
      </c>
      <c r="C50" s="153" t="s">
        <v>197</v>
      </c>
      <c r="D50" s="148" t="s">
        <v>138</v>
      </c>
      <c r="E50" s="149">
        <v>4.5</v>
      </c>
      <c r="F50" s="150"/>
      <c r="G50" s="151">
        <f t="shared" si="7"/>
        <v>0</v>
      </c>
      <c r="H50" s="132">
        <v>809.79</v>
      </c>
      <c r="I50" s="132">
        <f t="shared" si="8"/>
        <v>3644.06</v>
      </c>
      <c r="J50" s="132">
        <v>535.21</v>
      </c>
      <c r="K50" s="132">
        <f t="shared" si="9"/>
        <v>2408.4499999999998</v>
      </c>
      <c r="L50" s="132">
        <v>21</v>
      </c>
      <c r="M50" s="132">
        <f t="shared" si="10"/>
        <v>0</v>
      </c>
      <c r="N50" s="132">
        <v>1.362E-2</v>
      </c>
      <c r="O50" s="132">
        <f t="shared" si="11"/>
        <v>0.06</v>
      </c>
      <c r="P50" s="132">
        <v>0</v>
      </c>
      <c r="Q50" s="132">
        <f t="shared" si="12"/>
        <v>0</v>
      </c>
      <c r="R50" s="132"/>
      <c r="S50" s="132" t="s">
        <v>113</v>
      </c>
      <c r="T50" s="132" t="s">
        <v>113</v>
      </c>
      <c r="U50" s="132">
        <v>1.04</v>
      </c>
      <c r="V50" s="132">
        <f t="shared" si="13"/>
        <v>4.68</v>
      </c>
      <c r="W50" s="132"/>
      <c r="X50" s="132" t="s">
        <v>115</v>
      </c>
      <c r="Y50" s="129"/>
      <c r="Z50" s="129"/>
      <c r="AA50" s="129"/>
      <c r="AB50" s="129"/>
      <c r="AC50" s="129"/>
      <c r="AD50" s="129"/>
      <c r="AE50" s="129"/>
      <c r="AF50" s="129"/>
      <c r="AG50" s="129" t="s">
        <v>116</v>
      </c>
      <c r="AH50" s="129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</row>
    <row r="51" spans="1:60" ht="33.75" outlineLevel="1" x14ac:dyDescent="0.2">
      <c r="A51" s="146">
        <v>34</v>
      </c>
      <c r="B51" s="147" t="s">
        <v>198</v>
      </c>
      <c r="C51" s="153" t="s">
        <v>199</v>
      </c>
      <c r="D51" s="148" t="s">
        <v>138</v>
      </c>
      <c r="E51" s="149">
        <v>456</v>
      </c>
      <c r="F51" s="150"/>
      <c r="G51" s="151">
        <f t="shared" si="7"/>
        <v>0</v>
      </c>
      <c r="H51" s="132">
        <v>186.19</v>
      </c>
      <c r="I51" s="132">
        <f t="shared" si="8"/>
        <v>84902.64</v>
      </c>
      <c r="J51" s="132">
        <v>441.81</v>
      </c>
      <c r="K51" s="132">
        <f t="shared" si="9"/>
        <v>201465.36</v>
      </c>
      <c r="L51" s="132">
        <v>21</v>
      </c>
      <c r="M51" s="132">
        <f t="shared" si="10"/>
        <v>0</v>
      </c>
      <c r="N51" s="132">
        <v>5.4000000000000001E-4</v>
      </c>
      <c r="O51" s="132">
        <f t="shared" si="11"/>
        <v>0.25</v>
      </c>
      <c r="P51" s="132">
        <v>0</v>
      </c>
      <c r="Q51" s="132">
        <f t="shared" si="12"/>
        <v>0</v>
      </c>
      <c r="R51" s="132"/>
      <c r="S51" s="132" t="s">
        <v>113</v>
      </c>
      <c r="T51" s="132" t="s">
        <v>113</v>
      </c>
      <c r="U51" s="132">
        <v>0.82599999999999996</v>
      </c>
      <c r="V51" s="132">
        <f t="shared" si="13"/>
        <v>376.66</v>
      </c>
      <c r="W51" s="132"/>
      <c r="X51" s="132" t="s">
        <v>115</v>
      </c>
      <c r="Y51" s="129"/>
      <c r="Z51" s="129"/>
      <c r="AA51" s="129"/>
      <c r="AB51" s="129"/>
      <c r="AC51" s="129"/>
      <c r="AD51" s="129"/>
      <c r="AE51" s="129"/>
      <c r="AF51" s="129"/>
      <c r="AG51" s="129" t="s">
        <v>116</v>
      </c>
      <c r="AH51" s="129"/>
      <c r="AI51" s="129"/>
      <c r="AJ51" s="129"/>
      <c r="AK51" s="129"/>
      <c r="AL51" s="129"/>
      <c r="AM51" s="129"/>
      <c r="AN51" s="129"/>
      <c r="AO51" s="129"/>
      <c r="AP51" s="129"/>
      <c r="AQ51" s="129"/>
      <c r="AR51" s="129"/>
      <c r="AS51" s="129"/>
      <c r="AT51" s="129"/>
      <c r="AU51" s="129"/>
      <c r="AV51" s="129"/>
      <c r="AW51" s="129"/>
      <c r="AX51" s="129"/>
      <c r="AY51" s="129"/>
      <c r="AZ51" s="129"/>
      <c r="BA51" s="129"/>
      <c r="BB51" s="129"/>
      <c r="BC51" s="129"/>
      <c r="BD51" s="129"/>
      <c r="BE51" s="129"/>
      <c r="BF51" s="129"/>
      <c r="BG51" s="129"/>
      <c r="BH51" s="129"/>
    </row>
    <row r="52" spans="1:60" outlineLevel="1" x14ac:dyDescent="0.2">
      <c r="A52" s="146">
        <v>35</v>
      </c>
      <c r="B52" s="147" t="s">
        <v>200</v>
      </c>
      <c r="C52" s="153" t="s">
        <v>201</v>
      </c>
      <c r="D52" s="148" t="s">
        <v>112</v>
      </c>
      <c r="E52" s="149">
        <v>9</v>
      </c>
      <c r="F52" s="150"/>
      <c r="G52" s="151">
        <f t="shared" si="7"/>
        <v>0</v>
      </c>
      <c r="H52" s="132">
        <v>0</v>
      </c>
      <c r="I52" s="132">
        <f t="shared" si="8"/>
        <v>0</v>
      </c>
      <c r="J52" s="132">
        <v>800</v>
      </c>
      <c r="K52" s="132">
        <f t="shared" si="9"/>
        <v>7200</v>
      </c>
      <c r="L52" s="132">
        <v>21</v>
      </c>
      <c r="M52" s="132">
        <f t="shared" si="10"/>
        <v>0</v>
      </c>
      <c r="N52" s="132">
        <v>0</v>
      </c>
      <c r="O52" s="132">
        <f t="shared" si="11"/>
        <v>0</v>
      </c>
      <c r="P52" s="132">
        <v>0</v>
      </c>
      <c r="Q52" s="132">
        <f t="shared" si="12"/>
        <v>0</v>
      </c>
      <c r="R52" s="132"/>
      <c r="S52" s="132" t="s">
        <v>134</v>
      </c>
      <c r="T52" s="132" t="s">
        <v>114</v>
      </c>
      <c r="U52" s="132">
        <v>0</v>
      </c>
      <c r="V52" s="132">
        <f t="shared" si="13"/>
        <v>0</v>
      </c>
      <c r="W52" s="132"/>
      <c r="X52" s="132" t="s">
        <v>115</v>
      </c>
      <c r="Y52" s="129"/>
      <c r="Z52" s="129"/>
      <c r="AA52" s="129"/>
      <c r="AB52" s="129"/>
      <c r="AC52" s="129"/>
      <c r="AD52" s="129"/>
      <c r="AE52" s="129"/>
      <c r="AF52" s="129"/>
      <c r="AG52" s="129" t="s">
        <v>116</v>
      </c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29"/>
      <c r="BC52" s="129"/>
      <c r="BD52" s="129"/>
      <c r="BE52" s="129"/>
      <c r="BF52" s="129"/>
      <c r="BG52" s="129"/>
      <c r="BH52" s="129"/>
    </row>
    <row r="53" spans="1:60" outlineLevel="1" x14ac:dyDescent="0.2">
      <c r="A53" s="146">
        <v>36</v>
      </c>
      <c r="B53" s="147" t="s">
        <v>202</v>
      </c>
      <c r="C53" s="153" t="s">
        <v>203</v>
      </c>
      <c r="D53" s="148" t="s">
        <v>112</v>
      </c>
      <c r="E53" s="149">
        <v>83</v>
      </c>
      <c r="F53" s="150"/>
      <c r="G53" s="151">
        <f t="shared" si="7"/>
        <v>0</v>
      </c>
      <c r="H53" s="132">
        <v>0</v>
      </c>
      <c r="I53" s="132">
        <f t="shared" si="8"/>
        <v>0</v>
      </c>
      <c r="J53" s="132">
        <v>100</v>
      </c>
      <c r="K53" s="132">
        <f t="shared" si="9"/>
        <v>8300</v>
      </c>
      <c r="L53" s="132">
        <v>21</v>
      </c>
      <c r="M53" s="132">
        <f t="shared" si="10"/>
        <v>0</v>
      </c>
      <c r="N53" s="132">
        <v>0</v>
      </c>
      <c r="O53" s="132">
        <f t="shared" si="11"/>
        <v>0</v>
      </c>
      <c r="P53" s="132">
        <v>0</v>
      </c>
      <c r="Q53" s="132">
        <f t="shared" si="12"/>
        <v>0</v>
      </c>
      <c r="R53" s="132"/>
      <c r="S53" s="132" t="s">
        <v>134</v>
      </c>
      <c r="T53" s="132" t="s">
        <v>114</v>
      </c>
      <c r="U53" s="132">
        <v>0</v>
      </c>
      <c r="V53" s="132">
        <f t="shared" si="13"/>
        <v>0</v>
      </c>
      <c r="W53" s="132"/>
      <c r="X53" s="132" t="s">
        <v>115</v>
      </c>
      <c r="Y53" s="129"/>
      <c r="Z53" s="129"/>
      <c r="AA53" s="129"/>
      <c r="AB53" s="129"/>
      <c r="AC53" s="129"/>
      <c r="AD53" s="129"/>
      <c r="AE53" s="129"/>
      <c r="AF53" s="129"/>
      <c r="AG53" s="129" t="s">
        <v>116</v>
      </c>
      <c r="AH53" s="129"/>
      <c r="AI53" s="129"/>
      <c r="AJ53" s="129"/>
      <c r="AK53" s="129"/>
      <c r="AL53" s="129"/>
      <c r="AM53" s="129"/>
      <c r="AN53" s="129"/>
      <c r="AO53" s="129"/>
      <c r="AP53" s="129"/>
      <c r="AQ53" s="129"/>
      <c r="AR53" s="129"/>
      <c r="AS53" s="129"/>
      <c r="AT53" s="129"/>
      <c r="AU53" s="129"/>
      <c r="AV53" s="129"/>
      <c r="AW53" s="129"/>
      <c r="AX53" s="129"/>
      <c r="AY53" s="129"/>
      <c r="AZ53" s="129"/>
      <c r="BA53" s="129"/>
      <c r="BB53" s="129"/>
      <c r="BC53" s="129"/>
      <c r="BD53" s="129"/>
      <c r="BE53" s="129"/>
      <c r="BF53" s="129"/>
      <c r="BG53" s="129"/>
      <c r="BH53" s="129"/>
    </row>
    <row r="54" spans="1:60" ht="22.5" outlineLevel="1" x14ac:dyDescent="0.2">
      <c r="A54" s="146">
        <v>37</v>
      </c>
      <c r="B54" s="147" t="s">
        <v>204</v>
      </c>
      <c r="C54" s="153" t="s">
        <v>205</v>
      </c>
      <c r="D54" s="148" t="s">
        <v>138</v>
      </c>
      <c r="E54" s="149">
        <v>1</v>
      </c>
      <c r="F54" s="150"/>
      <c r="G54" s="151">
        <f t="shared" si="7"/>
        <v>0</v>
      </c>
      <c r="H54" s="132">
        <v>148.79</v>
      </c>
      <c r="I54" s="132">
        <f t="shared" si="8"/>
        <v>148.79</v>
      </c>
      <c r="J54" s="132">
        <v>196.28</v>
      </c>
      <c r="K54" s="132">
        <f t="shared" si="9"/>
        <v>196.28</v>
      </c>
      <c r="L54" s="132">
        <v>21</v>
      </c>
      <c r="M54" s="132">
        <f t="shared" si="10"/>
        <v>0</v>
      </c>
      <c r="N54" s="132">
        <v>5.5599999999999998E-3</v>
      </c>
      <c r="O54" s="132">
        <f t="shared" si="11"/>
        <v>0.01</v>
      </c>
      <c r="P54" s="132">
        <v>0</v>
      </c>
      <c r="Q54" s="132">
        <f t="shared" si="12"/>
        <v>0</v>
      </c>
      <c r="R54" s="132"/>
      <c r="S54" s="132" t="s">
        <v>134</v>
      </c>
      <c r="T54" s="132" t="s">
        <v>114</v>
      </c>
      <c r="U54" s="132">
        <v>0.38200000000000001</v>
      </c>
      <c r="V54" s="132">
        <f t="shared" si="13"/>
        <v>0.38</v>
      </c>
      <c r="W54" s="132"/>
      <c r="X54" s="132" t="s">
        <v>115</v>
      </c>
      <c r="Y54" s="129"/>
      <c r="Z54" s="129"/>
      <c r="AA54" s="129"/>
      <c r="AB54" s="129"/>
      <c r="AC54" s="129"/>
      <c r="AD54" s="129"/>
      <c r="AE54" s="129"/>
      <c r="AF54" s="129"/>
      <c r="AG54" s="129" t="s">
        <v>116</v>
      </c>
      <c r="AH54" s="129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  <c r="AT54" s="129"/>
      <c r="AU54" s="129"/>
      <c r="AV54" s="129"/>
      <c r="AW54" s="129"/>
      <c r="AX54" s="129"/>
      <c r="AY54" s="129"/>
      <c r="AZ54" s="129"/>
      <c r="BA54" s="129"/>
      <c r="BB54" s="129"/>
      <c r="BC54" s="129"/>
      <c r="BD54" s="129"/>
      <c r="BE54" s="129"/>
      <c r="BF54" s="129"/>
      <c r="BG54" s="129"/>
      <c r="BH54" s="129"/>
    </row>
    <row r="55" spans="1:60" ht="22.5" outlineLevel="1" x14ac:dyDescent="0.2">
      <c r="A55" s="146">
        <v>38</v>
      </c>
      <c r="B55" s="147" t="s">
        <v>206</v>
      </c>
      <c r="C55" s="153" t="s">
        <v>207</v>
      </c>
      <c r="D55" s="148" t="s">
        <v>138</v>
      </c>
      <c r="E55" s="149">
        <v>4</v>
      </c>
      <c r="F55" s="150"/>
      <c r="G55" s="151">
        <f t="shared" si="7"/>
        <v>0</v>
      </c>
      <c r="H55" s="132">
        <v>305</v>
      </c>
      <c r="I55" s="132">
        <f t="shared" si="8"/>
        <v>1220</v>
      </c>
      <c r="J55" s="132">
        <v>345</v>
      </c>
      <c r="K55" s="132">
        <f t="shared" si="9"/>
        <v>1380</v>
      </c>
      <c r="L55" s="132">
        <v>21</v>
      </c>
      <c r="M55" s="132">
        <f t="shared" si="10"/>
        <v>0</v>
      </c>
      <c r="N55" s="132">
        <v>7.1599999999999997E-3</v>
      </c>
      <c r="O55" s="132">
        <f t="shared" si="11"/>
        <v>0.03</v>
      </c>
      <c r="P55" s="132">
        <v>0</v>
      </c>
      <c r="Q55" s="132">
        <f t="shared" si="12"/>
        <v>0</v>
      </c>
      <c r="R55" s="132"/>
      <c r="S55" s="132" t="s">
        <v>134</v>
      </c>
      <c r="T55" s="132" t="s">
        <v>114</v>
      </c>
      <c r="U55" s="132">
        <v>0.71</v>
      </c>
      <c r="V55" s="132">
        <f t="shared" si="13"/>
        <v>2.84</v>
      </c>
      <c r="W55" s="132"/>
      <c r="X55" s="132" t="s">
        <v>115</v>
      </c>
      <c r="Y55" s="129"/>
      <c r="Z55" s="129"/>
      <c r="AA55" s="129"/>
      <c r="AB55" s="129"/>
      <c r="AC55" s="129"/>
      <c r="AD55" s="129"/>
      <c r="AE55" s="129"/>
      <c r="AF55" s="129"/>
      <c r="AG55" s="129" t="s">
        <v>116</v>
      </c>
      <c r="AH55" s="129"/>
      <c r="AI55" s="129"/>
      <c r="AJ55" s="129"/>
      <c r="AK55" s="129"/>
      <c r="AL55" s="129"/>
      <c r="AM55" s="129"/>
      <c r="AN55" s="129"/>
      <c r="AO55" s="129"/>
      <c r="AP55" s="129"/>
      <c r="AQ55" s="129"/>
      <c r="AR55" s="129"/>
      <c r="AS55" s="129"/>
      <c r="AT55" s="129"/>
      <c r="AU55" s="129"/>
      <c r="AV55" s="129"/>
      <c r="AW55" s="129"/>
      <c r="AX55" s="129"/>
      <c r="AY55" s="129"/>
      <c r="AZ55" s="129"/>
      <c r="BA55" s="129"/>
      <c r="BB55" s="129"/>
      <c r="BC55" s="129"/>
      <c r="BD55" s="129"/>
      <c r="BE55" s="129"/>
      <c r="BF55" s="129"/>
      <c r="BG55" s="129"/>
      <c r="BH55" s="129"/>
    </row>
    <row r="56" spans="1:60" outlineLevel="1" x14ac:dyDescent="0.2">
      <c r="A56" s="146">
        <v>39</v>
      </c>
      <c r="B56" s="147" t="s">
        <v>208</v>
      </c>
      <c r="C56" s="153" t="s">
        <v>209</v>
      </c>
      <c r="D56" s="148" t="s">
        <v>112</v>
      </c>
      <c r="E56" s="149">
        <v>4</v>
      </c>
      <c r="F56" s="150"/>
      <c r="G56" s="151">
        <f t="shared" si="7"/>
        <v>0</v>
      </c>
      <c r="H56" s="132">
        <v>0</v>
      </c>
      <c r="I56" s="132">
        <f t="shared" si="8"/>
        <v>0</v>
      </c>
      <c r="J56" s="132">
        <v>602.85</v>
      </c>
      <c r="K56" s="132">
        <f t="shared" si="9"/>
        <v>2411.4</v>
      </c>
      <c r="L56" s="132">
        <v>21</v>
      </c>
      <c r="M56" s="132">
        <f t="shared" si="10"/>
        <v>0</v>
      </c>
      <c r="N56" s="132">
        <v>0</v>
      </c>
      <c r="O56" s="132">
        <f t="shared" si="11"/>
        <v>0</v>
      </c>
      <c r="P56" s="132">
        <v>0</v>
      </c>
      <c r="Q56" s="132">
        <f t="shared" si="12"/>
        <v>0</v>
      </c>
      <c r="R56" s="132"/>
      <c r="S56" s="132" t="s">
        <v>134</v>
      </c>
      <c r="T56" s="132" t="s">
        <v>114</v>
      </c>
      <c r="U56" s="132">
        <v>0</v>
      </c>
      <c r="V56" s="132">
        <f t="shared" si="13"/>
        <v>0</v>
      </c>
      <c r="W56" s="132"/>
      <c r="X56" s="132" t="s">
        <v>115</v>
      </c>
      <c r="Y56" s="129"/>
      <c r="Z56" s="129"/>
      <c r="AA56" s="129"/>
      <c r="AB56" s="129"/>
      <c r="AC56" s="129"/>
      <c r="AD56" s="129"/>
      <c r="AE56" s="129"/>
      <c r="AF56" s="129"/>
      <c r="AG56" s="129" t="s">
        <v>116</v>
      </c>
      <c r="AH56" s="129"/>
      <c r="AI56" s="129"/>
      <c r="AJ56" s="129"/>
      <c r="AK56" s="129"/>
      <c r="AL56" s="129"/>
      <c r="AM56" s="129"/>
      <c r="AN56" s="129"/>
      <c r="AO56" s="129"/>
      <c r="AP56" s="129"/>
      <c r="AQ56" s="129"/>
      <c r="AR56" s="129"/>
      <c r="AS56" s="129"/>
      <c r="AT56" s="129"/>
      <c r="AU56" s="129"/>
      <c r="AV56" s="129"/>
      <c r="AW56" s="129"/>
      <c r="AX56" s="129"/>
      <c r="AY56" s="129"/>
      <c r="AZ56" s="129"/>
      <c r="BA56" s="129"/>
      <c r="BB56" s="129"/>
      <c r="BC56" s="129"/>
      <c r="BD56" s="129"/>
      <c r="BE56" s="129"/>
      <c r="BF56" s="129"/>
      <c r="BG56" s="129"/>
      <c r="BH56" s="129"/>
    </row>
    <row r="57" spans="1:60" ht="22.5" outlineLevel="1" x14ac:dyDescent="0.2">
      <c r="A57" s="146">
        <v>40</v>
      </c>
      <c r="B57" s="147" t="s">
        <v>210</v>
      </c>
      <c r="C57" s="153" t="s">
        <v>211</v>
      </c>
      <c r="D57" s="148" t="s">
        <v>155</v>
      </c>
      <c r="E57" s="149">
        <v>1</v>
      </c>
      <c r="F57" s="150"/>
      <c r="G57" s="151">
        <f t="shared" si="7"/>
        <v>0</v>
      </c>
      <c r="H57" s="132">
        <v>0</v>
      </c>
      <c r="I57" s="132">
        <f t="shared" si="8"/>
        <v>0</v>
      </c>
      <c r="J57" s="132">
        <v>25500</v>
      </c>
      <c r="K57" s="132">
        <f t="shared" si="9"/>
        <v>25500</v>
      </c>
      <c r="L57" s="132">
        <v>21</v>
      </c>
      <c r="M57" s="132">
        <f t="shared" si="10"/>
        <v>0</v>
      </c>
      <c r="N57" s="132">
        <v>0</v>
      </c>
      <c r="O57" s="132">
        <f t="shared" si="11"/>
        <v>0</v>
      </c>
      <c r="P57" s="132">
        <v>0</v>
      </c>
      <c r="Q57" s="132">
        <f t="shared" si="12"/>
        <v>0</v>
      </c>
      <c r="R57" s="132"/>
      <c r="S57" s="132" t="s">
        <v>134</v>
      </c>
      <c r="T57" s="132" t="s">
        <v>114</v>
      </c>
      <c r="U57" s="132">
        <v>0</v>
      </c>
      <c r="V57" s="132">
        <f t="shared" si="13"/>
        <v>0</v>
      </c>
      <c r="W57" s="132"/>
      <c r="X57" s="132" t="s">
        <v>115</v>
      </c>
      <c r="Y57" s="129"/>
      <c r="Z57" s="129"/>
      <c r="AA57" s="129"/>
      <c r="AB57" s="129"/>
      <c r="AC57" s="129"/>
      <c r="AD57" s="129"/>
      <c r="AE57" s="129"/>
      <c r="AF57" s="129"/>
      <c r="AG57" s="129" t="s">
        <v>116</v>
      </c>
      <c r="AH57" s="129"/>
      <c r="AI57" s="129"/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  <c r="AT57" s="129"/>
      <c r="AU57" s="129"/>
      <c r="AV57" s="129"/>
      <c r="AW57" s="129"/>
      <c r="AX57" s="129"/>
      <c r="AY57" s="129"/>
      <c r="AZ57" s="129"/>
      <c r="BA57" s="129"/>
      <c r="BB57" s="129"/>
      <c r="BC57" s="129"/>
      <c r="BD57" s="129"/>
      <c r="BE57" s="129"/>
      <c r="BF57" s="129"/>
      <c r="BG57" s="129"/>
      <c r="BH57" s="129"/>
    </row>
    <row r="58" spans="1:60" ht="22.5" outlineLevel="1" x14ac:dyDescent="0.2">
      <c r="A58" s="146">
        <v>41</v>
      </c>
      <c r="B58" s="147" t="s">
        <v>212</v>
      </c>
      <c r="C58" s="153" t="s">
        <v>213</v>
      </c>
      <c r="D58" s="148" t="s">
        <v>155</v>
      </c>
      <c r="E58" s="149">
        <v>1</v>
      </c>
      <c r="F58" s="150"/>
      <c r="G58" s="151">
        <f t="shared" si="7"/>
        <v>0</v>
      </c>
      <c r="H58" s="132">
        <v>0</v>
      </c>
      <c r="I58" s="132">
        <f t="shared" si="8"/>
        <v>0</v>
      </c>
      <c r="J58" s="132">
        <v>48500</v>
      </c>
      <c r="K58" s="132">
        <f t="shared" si="9"/>
        <v>48500</v>
      </c>
      <c r="L58" s="132">
        <v>21</v>
      </c>
      <c r="M58" s="132">
        <f t="shared" si="10"/>
        <v>0</v>
      </c>
      <c r="N58" s="132">
        <v>0</v>
      </c>
      <c r="O58" s="132">
        <f t="shared" si="11"/>
        <v>0</v>
      </c>
      <c r="P58" s="132">
        <v>0</v>
      </c>
      <c r="Q58" s="132">
        <f t="shared" si="12"/>
        <v>0</v>
      </c>
      <c r="R58" s="132"/>
      <c r="S58" s="132" t="s">
        <v>134</v>
      </c>
      <c r="T58" s="132" t="s">
        <v>114</v>
      </c>
      <c r="U58" s="132">
        <v>0</v>
      </c>
      <c r="V58" s="132">
        <f t="shared" si="13"/>
        <v>0</v>
      </c>
      <c r="W58" s="132"/>
      <c r="X58" s="132" t="s">
        <v>115</v>
      </c>
      <c r="Y58" s="129"/>
      <c r="Z58" s="129"/>
      <c r="AA58" s="129"/>
      <c r="AB58" s="129"/>
      <c r="AC58" s="129"/>
      <c r="AD58" s="129"/>
      <c r="AE58" s="129"/>
      <c r="AF58" s="129"/>
      <c r="AG58" s="129" t="s">
        <v>116</v>
      </c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  <c r="AV58" s="129"/>
      <c r="AW58" s="129"/>
      <c r="AX58" s="129"/>
      <c r="AY58" s="129"/>
      <c r="AZ58" s="129"/>
      <c r="BA58" s="129"/>
      <c r="BB58" s="129"/>
      <c r="BC58" s="129"/>
      <c r="BD58" s="129"/>
      <c r="BE58" s="129"/>
      <c r="BF58" s="129"/>
      <c r="BG58" s="129"/>
      <c r="BH58" s="129"/>
    </row>
    <row r="59" spans="1:60" outlineLevel="1" x14ac:dyDescent="0.2">
      <c r="A59" s="146">
        <v>42</v>
      </c>
      <c r="B59" s="147" t="s">
        <v>214</v>
      </c>
      <c r="C59" s="153" t="s">
        <v>215</v>
      </c>
      <c r="D59" s="148" t="s">
        <v>112</v>
      </c>
      <c r="E59" s="149">
        <v>4</v>
      </c>
      <c r="F59" s="150"/>
      <c r="G59" s="151">
        <f t="shared" si="7"/>
        <v>0</v>
      </c>
      <c r="H59" s="132">
        <v>0</v>
      </c>
      <c r="I59" s="132">
        <f t="shared" si="8"/>
        <v>0</v>
      </c>
      <c r="J59" s="132">
        <v>137</v>
      </c>
      <c r="K59" s="132">
        <f t="shared" si="9"/>
        <v>548</v>
      </c>
      <c r="L59" s="132">
        <v>21</v>
      </c>
      <c r="M59" s="132">
        <f t="shared" si="10"/>
        <v>0</v>
      </c>
      <c r="N59" s="132">
        <v>0</v>
      </c>
      <c r="O59" s="132">
        <f t="shared" si="11"/>
        <v>0</v>
      </c>
      <c r="P59" s="132">
        <v>0</v>
      </c>
      <c r="Q59" s="132">
        <f t="shared" si="12"/>
        <v>0</v>
      </c>
      <c r="R59" s="132"/>
      <c r="S59" s="132" t="s">
        <v>134</v>
      </c>
      <c r="T59" s="132" t="s">
        <v>114</v>
      </c>
      <c r="U59" s="132">
        <v>0</v>
      </c>
      <c r="V59" s="132">
        <f t="shared" si="13"/>
        <v>0</v>
      </c>
      <c r="W59" s="132"/>
      <c r="X59" s="132" t="s">
        <v>115</v>
      </c>
      <c r="Y59" s="129"/>
      <c r="Z59" s="129"/>
      <c r="AA59" s="129"/>
      <c r="AB59" s="129"/>
      <c r="AC59" s="129"/>
      <c r="AD59" s="129"/>
      <c r="AE59" s="129"/>
      <c r="AF59" s="129"/>
      <c r="AG59" s="129" t="s">
        <v>116</v>
      </c>
      <c r="AH59" s="129"/>
      <c r="AI59" s="129"/>
      <c r="AJ59" s="129"/>
      <c r="AK59" s="129"/>
      <c r="AL59" s="129"/>
      <c r="AM59" s="129"/>
      <c r="AN59" s="129"/>
      <c r="AO59" s="129"/>
      <c r="AP59" s="129"/>
      <c r="AQ59" s="129"/>
      <c r="AR59" s="129"/>
      <c r="AS59" s="129"/>
      <c r="AT59" s="129"/>
      <c r="AU59" s="129"/>
      <c r="AV59" s="129"/>
      <c r="AW59" s="129"/>
      <c r="AX59" s="129"/>
      <c r="AY59" s="129"/>
      <c r="AZ59" s="129"/>
      <c r="BA59" s="129"/>
      <c r="BB59" s="129"/>
      <c r="BC59" s="129"/>
      <c r="BD59" s="129"/>
      <c r="BE59" s="129"/>
      <c r="BF59" s="129"/>
      <c r="BG59" s="129"/>
      <c r="BH59" s="129"/>
    </row>
    <row r="60" spans="1:60" outlineLevel="1" x14ac:dyDescent="0.2">
      <c r="A60" s="146">
        <v>43</v>
      </c>
      <c r="B60" s="147" t="s">
        <v>216</v>
      </c>
      <c r="C60" s="153" t="s">
        <v>217</v>
      </c>
      <c r="D60" s="148" t="s">
        <v>112</v>
      </c>
      <c r="E60" s="149">
        <v>4</v>
      </c>
      <c r="F60" s="150"/>
      <c r="G60" s="151">
        <f t="shared" si="7"/>
        <v>0</v>
      </c>
      <c r="H60" s="132">
        <v>0</v>
      </c>
      <c r="I60" s="132">
        <f t="shared" si="8"/>
        <v>0</v>
      </c>
      <c r="J60" s="132">
        <v>256</v>
      </c>
      <c r="K60" s="132">
        <f t="shared" si="9"/>
        <v>1024</v>
      </c>
      <c r="L60" s="132">
        <v>21</v>
      </c>
      <c r="M60" s="132">
        <f t="shared" si="10"/>
        <v>0</v>
      </c>
      <c r="N60" s="132">
        <v>0</v>
      </c>
      <c r="O60" s="132">
        <f t="shared" si="11"/>
        <v>0</v>
      </c>
      <c r="P60" s="132">
        <v>0</v>
      </c>
      <c r="Q60" s="132">
        <f t="shared" si="12"/>
        <v>0</v>
      </c>
      <c r="R60" s="132"/>
      <c r="S60" s="132" t="s">
        <v>134</v>
      </c>
      <c r="T60" s="132" t="s">
        <v>114</v>
      </c>
      <c r="U60" s="132">
        <v>0</v>
      </c>
      <c r="V60" s="132">
        <f t="shared" si="13"/>
        <v>0</v>
      </c>
      <c r="W60" s="132"/>
      <c r="X60" s="132" t="s">
        <v>115</v>
      </c>
      <c r="Y60" s="129"/>
      <c r="Z60" s="129"/>
      <c r="AA60" s="129"/>
      <c r="AB60" s="129"/>
      <c r="AC60" s="129"/>
      <c r="AD60" s="129"/>
      <c r="AE60" s="129"/>
      <c r="AF60" s="129"/>
      <c r="AG60" s="129" t="s">
        <v>116</v>
      </c>
      <c r="AH60" s="129"/>
      <c r="AI60" s="129"/>
      <c r="AJ60" s="129"/>
      <c r="AK60" s="129"/>
      <c r="AL60" s="129"/>
      <c r="AM60" s="129"/>
      <c r="AN60" s="129"/>
      <c r="AO60" s="129"/>
      <c r="AP60" s="129"/>
      <c r="AQ60" s="129"/>
      <c r="AR60" s="129"/>
      <c r="AS60" s="129"/>
      <c r="AT60" s="129"/>
      <c r="AU60" s="129"/>
      <c r="AV60" s="129"/>
      <c r="AW60" s="129"/>
      <c r="AX60" s="129"/>
      <c r="AY60" s="129"/>
      <c r="AZ60" s="129"/>
      <c r="BA60" s="129"/>
      <c r="BB60" s="129"/>
      <c r="BC60" s="129"/>
      <c r="BD60" s="129"/>
      <c r="BE60" s="129"/>
      <c r="BF60" s="129"/>
      <c r="BG60" s="129"/>
      <c r="BH60" s="129"/>
    </row>
    <row r="61" spans="1:60" ht="22.5" outlineLevel="1" x14ac:dyDescent="0.2">
      <c r="A61" s="146">
        <v>44</v>
      </c>
      <c r="B61" s="147" t="s">
        <v>218</v>
      </c>
      <c r="C61" s="153" t="s">
        <v>219</v>
      </c>
      <c r="D61" s="148" t="s">
        <v>112</v>
      </c>
      <c r="E61" s="149">
        <v>4</v>
      </c>
      <c r="F61" s="150"/>
      <c r="G61" s="151">
        <f t="shared" si="7"/>
        <v>0</v>
      </c>
      <c r="H61" s="132">
        <v>0</v>
      </c>
      <c r="I61" s="132">
        <f t="shared" si="8"/>
        <v>0</v>
      </c>
      <c r="J61" s="132">
        <v>75</v>
      </c>
      <c r="K61" s="132">
        <f t="shared" si="9"/>
        <v>300</v>
      </c>
      <c r="L61" s="132">
        <v>21</v>
      </c>
      <c r="M61" s="132">
        <f t="shared" si="10"/>
        <v>0</v>
      </c>
      <c r="N61" s="132">
        <v>0</v>
      </c>
      <c r="O61" s="132">
        <f t="shared" si="11"/>
        <v>0</v>
      </c>
      <c r="P61" s="132">
        <v>0</v>
      </c>
      <c r="Q61" s="132">
        <f t="shared" si="12"/>
        <v>0</v>
      </c>
      <c r="R61" s="132"/>
      <c r="S61" s="132" t="s">
        <v>134</v>
      </c>
      <c r="T61" s="132" t="s">
        <v>114</v>
      </c>
      <c r="U61" s="132">
        <v>0</v>
      </c>
      <c r="V61" s="132">
        <f t="shared" si="13"/>
        <v>0</v>
      </c>
      <c r="W61" s="132"/>
      <c r="X61" s="132" t="s">
        <v>115</v>
      </c>
      <c r="Y61" s="129"/>
      <c r="Z61" s="129"/>
      <c r="AA61" s="129"/>
      <c r="AB61" s="129"/>
      <c r="AC61" s="129"/>
      <c r="AD61" s="129"/>
      <c r="AE61" s="129"/>
      <c r="AF61" s="129"/>
      <c r="AG61" s="129" t="s">
        <v>116</v>
      </c>
      <c r="AH61" s="129"/>
      <c r="AI61" s="129"/>
      <c r="AJ61" s="129"/>
      <c r="AK61" s="129"/>
      <c r="AL61" s="129"/>
      <c r="AM61" s="129"/>
      <c r="AN61" s="129"/>
      <c r="AO61" s="129"/>
      <c r="AP61" s="129"/>
      <c r="AQ61" s="129"/>
      <c r="AR61" s="129"/>
      <c r="AS61" s="129"/>
      <c r="AT61" s="129"/>
      <c r="AU61" s="129"/>
      <c r="AV61" s="129"/>
      <c r="AW61" s="129"/>
      <c r="AX61" s="129"/>
      <c r="AY61" s="129"/>
      <c r="AZ61" s="129"/>
      <c r="BA61" s="129"/>
      <c r="BB61" s="129"/>
      <c r="BC61" s="129"/>
      <c r="BD61" s="129"/>
      <c r="BE61" s="129"/>
      <c r="BF61" s="129"/>
      <c r="BG61" s="129"/>
      <c r="BH61" s="129"/>
    </row>
    <row r="62" spans="1:60" ht="22.5" outlineLevel="1" x14ac:dyDescent="0.2">
      <c r="A62" s="146">
        <v>45</v>
      </c>
      <c r="B62" s="147" t="s">
        <v>220</v>
      </c>
      <c r="C62" s="153" t="s">
        <v>221</v>
      </c>
      <c r="D62" s="148" t="s">
        <v>112</v>
      </c>
      <c r="E62" s="149">
        <v>6</v>
      </c>
      <c r="F62" s="150"/>
      <c r="G62" s="151">
        <f t="shared" si="7"/>
        <v>0</v>
      </c>
      <c r="H62" s="132">
        <v>0</v>
      </c>
      <c r="I62" s="132">
        <f t="shared" si="8"/>
        <v>0</v>
      </c>
      <c r="J62" s="132">
        <v>48.9</v>
      </c>
      <c r="K62" s="132">
        <f t="shared" si="9"/>
        <v>293.39999999999998</v>
      </c>
      <c r="L62" s="132">
        <v>21</v>
      </c>
      <c r="M62" s="132">
        <f t="shared" si="10"/>
        <v>0</v>
      </c>
      <c r="N62" s="132">
        <v>0</v>
      </c>
      <c r="O62" s="132">
        <f t="shared" si="11"/>
        <v>0</v>
      </c>
      <c r="P62" s="132">
        <v>0</v>
      </c>
      <c r="Q62" s="132">
        <f t="shared" si="12"/>
        <v>0</v>
      </c>
      <c r="R62" s="132"/>
      <c r="S62" s="132" t="s">
        <v>134</v>
      </c>
      <c r="T62" s="132" t="s">
        <v>114</v>
      </c>
      <c r="U62" s="132">
        <v>0</v>
      </c>
      <c r="V62" s="132">
        <f t="shared" si="13"/>
        <v>0</v>
      </c>
      <c r="W62" s="132"/>
      <c r="X62" s="132" t="s">
        <v>115</v>
      </c>
      <c r="Y62" s="129"/>
      <c r="Z62" s="129"/>
      <c r="AA62" s="129"/>
      <c r="AB62" s="129"/>
      <c r="AC62" s="129"/>
      <c r="AD62" s="129"/>
      <c r="AE62" s="129"/>
      <c r="AF62" s="129"/>
      <c r="AG62" s="129" t="s">
        <v>116</v>
      </c>
      <c r="AH62" s="129"/>
      <c r="AI62" s="129"/>
      <c r="AJ62" s="129"/>
      <c r="AK62" s="129"/>
      <c r="AL62" s="129"/>
      <c r="AM62" s="129"/>
      <c r="AN62" s="129"/>
      <c r="AO62" s="129"/>
      <c r="AP62" s="129"/>
      <c r="AQ62" s="129"/>
      <c r="AR62" s="129"/>
      <c r="AS62" s="129"/>
      <c r="AT62" s="129"/>
      <c r="AU62" s="129"/>
      <c r="AV62" s="129"/>
      <c r="AW62" s="129"/>
      <c r="AX62" s="129"/>
      <c r="AY62" s="129"/>
      <c r="AZ62" s="129"/>
      <c r="BA62" s="129"/>
      <c r="BB62" s="129"/>
      <c r="BC62" s="129"/>
      <c r="BD62" s="129"/>
      <c r="BE62" s="129"/>
      <c r="BF62" s="129"/>
      <c r="BG62" s="129"/>
      <c r="BH62" s="129"/>
    </row>
    <row r="63" spans="1:60" outlineLevel="1" x14ac:dyDescent="0.2">
      <c r="A63" s="146">
        <v>46</v>
      </c>
      <c r="B63" s="147" t="s">
        <v>222</v>
      </c>
      <c r="C63" s="153" t="s">
        <v>223</v>
      </c>
      <c r="D63" s="148" t="s">
        <v>138</v>
      </c>
      <c r="E63" s="149">
        <v>525</v>
      </c>
      <c r="F63" s="150"/>
      <c r="G63" s="151">
        <f t="shared" si="7"/>
        <v>0</v>
      </c>
      <c r="H63" s="132">
        <v>0</v>
      </c>
      <c r="I63" s="132">
        <f t="shared" si="8"/>
        <v>0</v>
      </c>
      <c r="J63" s="132">
        <v>12.6</v>
      </c>
      <c r="K63" s="132">
        <f t="shared" si="9"/>
        <v>6615</v>
      </c>
      <c r="L63" s="132">
        <v>21</v>
      </c>
      <c r="M63" s="132">
        <f t="shared" si="10"/>
        <v>0</v>
      </c>
      <c r="N63" s="132">
        <v>0</v>
      </c>
      <c r="O63" s="132">
        <f t="shared" si="11"/>
        <v>0</v>
      </c>
      <c r="P63" s="132">
        <v>0</v>
      </c>
      <c r="Q63" s="132">
        <f t="shared" si="12"/>
        <v>0</v>
      </c>
      <c r="R63" s="132"/>
      <c r="S63" s="132" t="s">
        <v>134</v>
      </c>
      <c r="T63" s="132" t="s">
        <v>113</v>
      </c>
      <c r="U63" s="132">
        <v>2.5999999999999999E-2</v>
      </c>
      <c r="V63" s="132">
        <f t="shared" si="13"/>
        <v>13.65</v>
      </c>
      <c r="W63" s="132"/>
      <c r="X63" s="132" t="s">
        <v>115</v>
      </c>
      <c r="Y63" s="129"/>
      <c r="Z63" s="129"/>
      <c r="AA63" s="129"/>
      <c r="AB63" s="129"/>
      <c r="AC63" s="129"/>
      <c r="AD63" s="129"/>
      <c r="AE63" s="129"/>
      <c r="AF63" s="129"/>
      <c r="AG63" s="129" t="s">
        <v>116</v>
      </c>
      <c r="AH63" s="129"/>
      <c r="AI63" s="129"/>
      <c r="AJ63" s="129"/>
      <c r="AK63" s="129"/>
      <c r="AL63" s="129"/>
      <c r="AM63" s="129"/>
      <c r="AN63" s="129"/>
      <c r="AO63" s="129"/>
      <c r="AP63" s="129"/>
      <c r="AQ63" s="129"/>
      <c r="AR63" s="129"/>
      <c r="AS63" s="129"/>
      <c r="AT63" s="129"/>
      <c r="AU63" s="129"/>
      <c r="AV63" s="129"/>
      <c r="AW63" s="129"/>
      <c r="AX63" s="129"/>
      <c r="AY63" s="129"/>
      <c r="AZ63" s="129"/>
      <c r="BA63" s="129"/>
      <c r="BB63" s="129"/>
      <c r="BC63" s="129"/>
      <c r="BD63" s="129"/>
      <c r="BE63" s="129"/>
      <c r="BF63" s="129"/>
      <c r="BG63" s="129"/>
      <c r="BH63" s="129"/>
    </row>
    <row r="64" spans="1:60" ht="22.5" outlineLevel="1" x14ac:dyDescent="0.2">
      <c r="A64" s="146">
        <v>47</v>
      </c>
      <c r="B64" s="147" t="s">
        <v>224</v>
      </c>
      <c r="C64" s="153" t="s">
        <v>225</v>
      </c>
      <c r="D64" s="148" t="s">
        <v>226</v>
      </c>
      <c r="E64" s="149">
        <v>72</v>
      </c>
      <c r="F64" s="150"/>
      <c r="G64" s="151">
        <f t="shared" si="7"/>
        <v>0</v>
      </c>
      <c r="H64" s="132">
        <v>0</v>
      </c>
      <c r="I64" s="132">
        <f t="shared" si="8"/>
        <v>0</v>
      </c>
      <c r="J64" s="132">
        <v>478.5</v>
      </c>
      <c r="K64" s="132">
        <f t="shared" si="9"/>
        <v>34452</v>
      </c>
      <c r="L64" s="132">
        <v>21</v>
      </c>
      <c r="M64" s="132">
        <f t="shared" si="10"/>
        <v>0</v>
      </c>
      <c r="N64" s="132">
        <v>0</v>
      </c>
      <c r="O64" s="132">
        <f t="shared" si="11"/>
        <v>0</v>
      </c>
      <c r="P64" s="132">
        <v>0</v>
      </c>
      <c r="Q64" s="132">
        <f t="shared" si="12"/>
        <v>0</v>
      </c>
      <c r="R64" s="132" t="s">
        <v>227</v>
      </c>
      <c r="S64" s="132" t="s">
        <v>113</v>
      </c>
      <c r="T64" s="132" t="s">
        <v>113</v>
      </c>
      <c r="U64" s="132">
        <v>1</v>
      </c>
      <c r="V64" s="132">
        <f t="shared" si="13"/>
        <v>72</v>
      </c>
      <c r="W64" s="132"/>
      <c r="X64" s="132" t="s">
        <v>228</v>
      </c>
      <c r="Y64" s="129"/>
      <c r="Z64" s="129"/>
      <c r="AA64" s="129"/>
      <c r="AB64" s="129"/>
      <c r="AC64" s="129"/>
      <c r="AD64" s="129"/>
      <c r="AE64" s="129"/>
      <c r="AF64" s="129"/>
      <c r="AG64" s="129" t="s">
        <v>229</v>
      </c>
      <c r="AH64" s="129"/>
      <c r="AI64" s="129"/>
      <c r="AJ64" s="129"/>
      <c r="AK64" s="129"/>
      <c r="AL64" s="129"/>
      <c r="AM64" s="129"/>
      <c r="AN64" s="129"/>
      <c r="AO64" s="129"/>
      <c r="AP64" s="129"/>
      <c r="AQ64" s="129"/>
      <c r="AR64" s="129"/>
      <c r="AS64" s="129"/>
      <c r="AT64" s="129"/>
      <c r="AU64" s="129"/>
      <c r="AV64" s="129"/>
      <c r="AW64" s="129"/>
      <c r="AX64" s="129"/>
      <c r="AY64" s="129"/>
      <c r="AZ64" s="129"/>
      <c r="BA64" s="129"/>
      <c r="BB64" s="129"/>
      <c r="BC64" s="129"/>
      <c r="BD64" s="129"/>
      <c r="BE64" s="129"/>
      <c r="BF64" s="129"/>
      <c r="BG64" s="129"/>
      <c r="BH64" s="129"/>
    </row>
    <row r="65" spans="1:60" ht="22.5" outlineLevel="1" x14ac:dyDescent="0.2">
      <c r="A65" s="146">
        <v>48</v>
      </c>
      <c r="B65" s="147" t="s">
        <v>230</v>
      </c>
      <c r="C65" s="153" t="s">
        <v>231</v>
      </c>
      <c r="D65" s="148" t="s">
        <v>138</v>
      </c>
      <c r="E65" s="149">
        <v>432</v>
      </c>
      <c r="F65" s="150"/>
      <c r="G65" s="151">
        <f t="shared" si="7"/>
        <v>0</v>
      </c>
      <c r="H65" s="132">
        <v>719</v>
      </c>
      <c r="I65" s="132">
        <f t="shared" si="8"/>
        <v>310608</v>
      </c>
      <c r="J65" s="132">
        <v>0</v>
      </c>
      <c r="K65" s="132">
        <f t="shared" si="9"/>
        <v>0</v>
      </c>
      <c r="L65" s="132">
        <v>21</v>
      </c>
      <c r="M65" s="132">
        <f t="shared" si="10"/>
        <v>0</v>
      </c>
      <c r="N65" s="132">
        <v>0</v>
      </c>
      <c r="O65" s="132">
        <f t="shared" si="11"/>
        <v>0</v>
      </c>
      <c r="P65" s="132">
        <v>0</v>
      </c>
      <c r="Q65" s="132">
        <f t="shared" si="12"/>
        <v>0</v>
      </c>
      <c r="R65" s="132"/>
      <c r="S65" s="132" t="s">
        <v>134</v>
      </c>
      <c r="T65" s="132" t="s">
        <v>114</v>
      </c>
      <c r="U65" s="132">
        <v>0</v>
      </c>
      <c r="V65" s="132">
        <f t="shared" si="13"/>
        <v>0</v>
      </c>
      <c r="W65" s="132"/>
      <c r="X65" s="132" t="s">
        <v>147</v>
      </c>
      <c r="Y65" s="129"/>
      <c r="Z65" s="129"/>
      <c r="AA65" s="129"/>
      <c r="AB65" s="129"/>
      <c r="AC65" s="129"/>
      <c r="AD65" s="129"/>
      <c r="AE65" s="129"/>
      <c r="AF65" s="129"/>
      <c r="AG65" s="129" t="s">
        <v>148</v>
      </c>
      <c r="AH65" s="129"/>
      <c r="AI65" s="129"/>
      <c r="AJ65" s="129"/>
      <c r="AK65" s="129"/>
      <c r="AL65" s="129"/>
      <c r="AM65" s="129"/>
      <c r="AN65" s="129"/>
      <c r="AO65" s="129"/>
      <c r="AP65" s="129"/>
      <c r="AQ65" s="129"/>
      <c r="AR65" s="129"/>
      <c r="AS65" s="129"/>
      <c r="AT65" s="129"/>
      <c r="AU65" s="129"/>
      <c r="AV65" s="129"/>
      <c r="AW65" s="129"/>
      <c r="AX65" s="129"/>
      <c r="AY65" s="129"/>
      <c r="AZ65" s="129"/>
      <c r="BA65" s="129"/>
      <c r="BB65" s="129"/>
      <c r="BC65" s="129"/>
      <c r="BD65" s="129"/>
      <c r="BE65" s="129"/>
      <c r="BF65" s="129"/>
      <c r="BG65" s="129"/>
      <c r="BH65" s="129"/>
    </row>
    <row r="66" spans="1:60" ht="33.75" outlineLevel="1" x14ac:dyDescent="0.2">
      <c r="A66" s="146">
        <v>49</v>
      </c>
      <c r="B66" s="147" t="s">
        <v>232</v>
      </c>
      <c r="C66" s="153" t="s">
        <v>233</v>
      </c>
      <c r="D66" s="148" t="s">
        <v>138</v>
      </c>
      <c r="E66" s="149">
        <v>24</v>
      </c>
      <c r="F66" s="150"/>
      <c r="G66" s="151">
        <f t="shared" si="7"/>
        <v>0</v>
      </c>
      <c r="H66" s="132">
        <v>1091</v>
      </c>
      <c r="I66" s="132">
        <f t="shared" si="8"/>
        <v>26184</v>
      </c>
      <c r="J66" s="132">
        <v>0</v>
      </c>
      <c r="K66" s="132">
        <f t="shared" si="9"/>
        <v>0</v>
      </c>
      <c r="L66" s="132">
        <v>21</v>
      </c>
      <c r="M66" s="132">
        <f t="shared" si="10"/>
        <v>0</v>
      </c>
      <c r="N66" s="132">
        <v>0</v>
      </c>
      <c r="O66" s="132">
        <f t="shared" si="11"/>
        <v>0</v>
      </c>
      <c r="P66" s="132">
        <v>0</v>
      </c>
      <c r="Q66" s="132">
        <f t="shared" si="12"/>
        <v>0</v>
      </c>
      <c r="R66" s="132"/>
      <c r="S66" s="132" t="s">
        <v>134</v>
      </c>
      <c r="T66" s="132" t="s">
        <v>114</v>
      </c>
      <c r="U66" s="132">
        <v>0</v>
      </c>
      <c r="V66" s="132">
        <f t="shared" si="13"/>
        <v>0</v>
      </c>
      <c r="W66" s="132"/>
      <c r="X66" s="132" t="s">
        <v>147</v>
      </c>
      <c r="Y66" s="129"/>
      <c r="Z66" s="129"/>
      <c r="AA66" s="129"/>
      <c r="AB66" s="129"/>
      <c r="AC66" s="129"/>
      <c r="AD66" s="129"/>
      <c r="AE66" s="129"/>
      <c r="AF66" s="129"/>
      <c r="AG66" s="129" t="s">
        <v>148</v>
      </c>
      <c r="AH66" s="129"/>
      <c r="AI66" s="129"/>
      <c r="AJ66" s="129"/>
      <c r="AK66" s="129"/>
      <c r="AL66" s="129"/>
      <c r="AM66" s="129"/>
      <c r="AN66" s="129"/>
      <c r="AO66" s="129"/>
      <c r="AP66" s="129"/>
      <c r="AQ66" s="129"/>
      <c r="AR66" s="129"/>
      <c r="AS66" s="129"/>
      <c r="AT66" s="129"/>
      <c r="AU66" s="129"/>
      <c r="AV66" s="129"/>
      <c r="AW66" s="129"/>
      <c r="AX66" s="129"/>
      <c r="AY66" s="129"/>
      <c r="AZ66" s="129"/>
      <c r="BA66" s="129"/>
      <c r="BB66" s="129"/>
      <c r="BC66" s="129"/>
      <c r="BD66" s="129"/>
      <c r="BE66" s="129"/>
      <c r="BF66" s="129"/>
      <c r="BG66" s="129"/>
      <c r="BH66" s="129"/>
    </row>
    <row r="67" spans="1:60" ht="22.5" outlineLevel="1" x14ac:dyDescent="0.2">
      <c r="A67" s="146">
        <v>50</v>
      </c>
      <c r="B67" s="147" t="s">
        <v>234</v>
      </c>
      <c r="C67" s="153" t="s">
        <v>235</v>
      </c>
      <c r="D67" s="148" t="s">
        <v>112</v>
      </c>
      <c r="E67" s="149">
        <v>10</v>
      </c>
      <c r="F67" s="150"/>
      <c r="G67" s="151">
        <f t="shared" si="7"/>
        <v>0</v>
      </c>
      <c r="H67" s="132">
        <v>2104</v>
      </c>
      <c r="I67" s="132">
        <f t="shared" si="8"/>
        <v>21040</v>
      </c>
      <c r="J67" s="132">
        <v>0</v>
      </c>
      <c r="K67" s="132">
        <f t="shared" si="9"/>
        <v>0</v>
      </c>
      <c r="L67" s="132">
        <v>21</v>
      </c>
      <c r="M67" s="132">
        <f t="shared" si="10"/>
        <v>0</v>
      </c>
      <c r="N67" s="132">
        <v>0</v>
      </c>
      <c r="O67" s="132">
        <f t="shared" si="11"/>
        <v>0</v>
      </c>
      <c r="P67" s="132">
        <v>0</v>
      </c>
      <c r="Q67" s="132">
        <f t="shared" si="12"/>
        <v>0</v>
      </c>
      <c r="R67" s="132"/>
      <c r="S67" s="132" t="s">
        <v>134</v>
      </c>
      <c r="T67" s="132" t="s">
        <v>114</v>
      </c>
      <c r="U67" s="132">
        <v>0</v>
      </c>
      <c r="V67" s="132">
        <f t="shared" si="13"/>
        <v>0</v>
      </c>
      <c r="W67" s="132"/>
      <c r="X67" s="132" t="s">
        <v>147</v>
      </c>
      <c r="Y67" s="129"/>
      <c r="Z67" s="129"/>
      <c r="AA67" s="129"/>
      <c r="AB67" s="129"/>
      <c r="AC67" s="129"/>
      <c r="AD67" s="129"/>
      <c r="AE67" s="129"/>
      <c r="AF67" s="129"/>
      <c r="AG67" s="129" t="s">
        <v>148</v>
      </c>
      <c r="AH67" s="129"/>
      <c r="AI67" s="129"/>
      <c r="AJ67" s="129"/>
      <c r="AK67" s="129"/>
      <c r="AL67" s="129"/>
      <c r="AM67" s="129"/>
      <c r="AN67" s="129"/>
      <c r="AO67" s="129"/>
      <c r="AP67" s="129"/>
      <c r="AQ67" s="129"/>
      <c r="AR67" s="129"/>
      <c r="AS67" s="129"/>
      <c r="AT67" s="129"/>
      <c r="AU67" s="129"/>
      <c r="AV67" s="129"/>
      <c r="AW67" s="129"/>
      <c r="AX67" s="129"/>
      <c r="AY67" s="129"/>
      <c r="AZ67" s="129"/>
      <c r="BA67" s="129"/>
      <c r="BB67" s="129"/>
      <c r="BC67" s="129"/>
      <c r="BD67" s="129"/>
      <c r="BE67" s="129"/>
      <c r="BF67" s="129"/>
      <c r="BG67" s="129"/>
      <c r="BH67" s="129"/>
    </row>
    <row r="68" spans="1:60" ht="22.5" outlineLevel="1" x14ac:dyDescent="0.2">
      <c r="A68" s="146">
        <v>51</v>
      </c>
      <c r="B68" s="147" t="s">
        <v>236</v>
      </c>
      <c r="C68" s="153" t="s">
        <v>237</v>
      </c>
      <c r="D68" s="148" t="s">
        <v>112</v>
      </c>
      <c r="E68" s="149">
        <v>8</v>
      </c>
      <c r="F68" s="150"/>
      <c r="G68" s="151">
        <f t="shared" si="7"/>
        <v>0</v>
      </c>
      <c r="H68" s="132">
        <v>2603</v>
      </c>
      <c r="I68" s="132">
        <f t="shared" si="8"/>
        <v>20824</v>
      </c>
      <c r="J68" s="132">
        <v>0</v>
      </c>
      <c r="K68" s="132">
        <f t="shared" si="9"/>
        <v>0</v>
      </c>
      <c r="L68" s="132">
        <v>21</v>
      </c>
      <c r="M68" s="132">
        <f t="shared" si="10"/>
        <v>0</v>
      </c>
      <c r="N68" s="132">
        <v>0</v>
      </c>
      <c r="O68" s="132">
        <f t="shared" si="11"/>
        <v>0</v>
      </c>
      <c r="P68" s="132">
        <v>0</v>
      </c>
      <c r="Q68" s="132">
        <f t="shared" si="12"/>
        <v>0</v>
      </c>
      <c r="R68" s="132"/>
      <c r="S68" s="132" t="s">
        <v>134</v>
      </c>
      <c r="T68" s="132" t="s">
        <v>114</v>
      </c>
      <c r="U68" s="132">
        <v>0</v>
      </c>
      <c r="V68" s="132">
        <f t="shared" si="13"/>
        <v>0</v>
      </c>
      <c r="W68" s="132"/>
      <c r="X68" s="132" t="s">
        <v>147</v>
      </c>
      <c r="Y68" s="129"/>
      <c r="Z68" s="129"/>
      <c r="AA68" s="129"/>
      <c r="AB68" s="129"/>
      <c r="AC68" s="129"/>
      <c r="AD68" s="129"/>
      <c r="AE68" s="129"/>
      <c r="AF68" s="129"/>
      <c r="AG68" s="129" t="s">
        <v>148</v>
      </c>
      <c r="AH68" s="129"/>
      <c r="AI68" s="129"/>
      <c r="AJ68" s="129"/>
      <c r="AK68" s="129"/>
      <c r="AL68" s="129"/>
      <c r="AM68" s="129"/>
      <c r="AN68" s="129"/>
      <c r="AO68" s="129"/>
      <c r="AP68" s="129"/>
      <c r="AQ68" s="129"/>
      <c r="AR68" s="129"/>
      <c r="AS68" s="129"/>
      <c r="AT68" s="129"/>
      <c r="AU68" s="129"/>
      <c r="AV68" s="129"/>
      <c r="AW68" s="129"/>
      <c r="AX68" s="129"/>
      <c r="AY68" s="129"/>
      <c r="AZ68" s="129"/>
      <c r="BA68" s="129"/>
      <c r="BB68" s="129"/>
      <c r="BC68" s="129"/>
      <c r="BD68" s="129"/>
      <c r="BE68" s="129"/>
      <c r="BF68" s="129"/>
      <c r="BG68" s="129"/>
      <c r="BH68" s="129"/>
    </row>
    <row r="69" spans="1:60" ht="22.5" outlineLevel="1" x14ac:dyDescent="0.2">
      <c r="A69" s="146">
        <v>52</v>
      </c>
      <c r="B69" s="147" t="s">
        <v>238</v>
      </c>
      <c r="C69" s="153" t="s">
        <v>239</v>
      </c>
      <c r="D69" s="148" t="s">
        <v>112</v>
      </c>
      <c r="E69" s="149">
        <v>2</v>
      </c>
      <c r="F69" s="150"/>
      <c r="G69" s="151">
        <f t="shared" si="7"/>
        <v>0</v>
      </c>
      <c r="H69" s="132">
        <v>3965</v>
      </c>
      <c r="I69" s="132">
        <f t="shared" si="8"/>
        <v>7930</v>
      </c>
      <c r="J69" s="132">
        <v>0</v>
      </c>
      <c r="K69" s="132">
        <f t="shared" si="9"/>
        <v>0</v>
      </c>
      <c r="L69" s="132">
        <v>21</v>
      </c>
      <c r="M69" s="132">
        <f t="shared" si="10"/>
        <v>0</v>
      </c>
      <c r="N69" s="132">
        <v>0</v>
      </c>
      <c r="O69" s="132">
        <f t="shared" si="11"/>
        <v>0</v>
      </c>
      <c r="P69" s="132">
        <v>0</v>
      </c>
      <c r="Q69" s="132">
        <f t="shared" si="12"/>
        <v>0</v>
      </c>
      <c r="R69" s="132"/>
      <c r="S69" s="132" t="s">
        <v>134</v>
      </c>
      <c r="T69" s="132" t="s">
        <v>114</v>
      </c>
      <c r="U69" s="132">
        <v>0</v>
      </c>
      <c r="V69" s="132">
        <f t="shared" si="13"/>
        <v>0</v>
      </c>
      <c r="W69" s="132"/>
      <c r="X69" s="132" t="s">
        <v>147</v>
      </c>
      <c r="Y69" s="129"/>
      <c r="Z69" s="129"/>
      <c r="AA69" s="129"/>
      <c r="AB69" s="129"/>
      <c r="AC69" s="129"/>
      <c r="AD69" s="129"/>
      <c r="AE69" s="129"/>
      <c r="AF69" s="129"/>
      <c r="AG69" s="129" t="s">
        <v>148</v>
      </c>
      <c r="AH69" s="129"/>
      <c r="AI69" s="129"/>
      <c r="AJ69" s="129"/>
      <c r="AK69" s="129"/>
      <c r="AL69" s="129"/>
      <c r="AM69" s="129"/>
      <c r="AN69" s="129"/>
      <c r="AO69" s="129"/>
      <c r="AP69" s="129"/>
      <c r="AQ69" s="129"/>
      <c r="AR69" s="129"/>
      <c r="AS69" s="129"/>
      <c r="AT69" s="129"/>
      <c r="AU69" s="129"/>
      <c r="AV69" s="129"/>
      <c r="AW69" s="129"/>
      <c r="AX69" s="129"/>
      <c r="AY69" s="129"/>
      <c r="AZ69" s="129"/>
      <c r="BA69" s="129"/>
      <c r="BB69" s="129"/>
      <c r="BC69" s="129"/>
      <c r="BD69" s="129"/>
      <c r="BE69" s="129"/>
      <c r="BF69" s="129"/>
      <c r="BG69" s="129"/>
      <c r="BH69" s="129"/>
    </row>
    <row r="70" spans="1:60" ht="22.5" outlineLevel="1" x14ac:dyDescent="0.2">
      <c r="A70" s="146">
        <v>53</v>
      </c>
      <c r="B70" s="147" t="s">
        <v>240</v>
      </c>
      <c r="C70" s="153" t="s">
        <v>241</v>
      </c>
      <c r="D70" s="148" t="s">
        <v>112</v>
      </c>
      <c r="E70" s="149">
        <v>2</v>
      </c>
      <c r="F70" s="150"/>
      <c r="G70" s="151">
        <f t="shared" si="7"/>
        <v>0</v>
      </c>
      <c r="H70" s="132">
        <v>3098</v>
      </c>
      <c r="I70" s="132">
        <f t="shared" si="8"/>
        <v>6196</v>
      </c>
      <c r="J70" s="132">
        <v>0</v>
      </c>
      <c r="K70" s="132">
        <f t="shared" si="9"/>
        <v>0</v>
      </c>
      <c r="L70" s="132">
        <v>21</v>
      </c>
      <c r="M70" s="132">
        <f t="shared" si="10"/>
        <v>0</v>
      </c>
      <c r="N70" s="132">
        <v>0</v>
      </c>
      <c r="O70" s="132">
        <f t="shared" si="11"/>
        <v>0</v>
      </c>
      <c r="P70" s="132">
        <v>0</v>
      </c>
      <c r="Q70" s="132">
        <f t="shared" si="12"/>
        <v>0</v>
      </c>
      <c r="R70" s="132"/>
      <c r="S70" s="132" t="s">
        <v>134</v>
      </c>
      <c r="T70" s="132" t="s">
        <v>114</v>
      </c>
      <c r="U70" s="132">
        <v>0</v>
      </c>
      <c r="V70" s="132">
        <f t="shared" si="13"/>
        <v>0</v>
      </c>
      <c r="W70" s="132"/>
      <c r="X70" s="132" t="s">
        <v>147</v>
      </c>
      <c r="Y70" s="129"/>
      <c r="Z70" s="129"/>
      <c r="AA70" s="129"/>
      <c r="AB70" s="129"/>
      <c r="AC70" s="129"/>
      <c r="AD70" s="129"/>
      <c r="AE70" s="129"/>
      <c r="AF70" s="129"/>
      <c r="AG70" s="129" t="s">
        <v>148</v>
      </c>
      <c r="AH70" s="129"/>
      <c r="AI70" s="129"/>
      <c r="AJ70" s="129"/>
      <c r="AK70" s="129"/>
      <c r="AL70" s="129"/>
      <c r="AM70" s="129"/>
      <c r="AN70" s="129"/>
      <c r="AO70" s="129"/>
      <c r="AP70" s="129"/>
      <c r="AQ70" s="129"/>
      <c r="AR70" s="129"/>
      <c r="AS70" s="129"/>
      <c r="AT70" s="129"/>
      <c r="AU70" s="129"/>
      <c r="AV70" s="129"/>
      <c r="AW70" s="129"/>
      <c r="AX70" s="129"/>
      <c r="AY70" s="129"/>
      <c r="AZ70" s="129"/>
      <c r="BA70" s="129"/>
      <c r="BB70" s="129"/>
      <c r="BC70" s="129"/>
      <c r="BD70" s="129"/>
      <c r="BE70" s="129"/>
      <c r="BF70" s="129"/>
      <c r="BG70" s="129"/>
      <c r="BH70" s="129"/>
    </row>
    <row r="71" spans="1:60" ht="22.5" outlineLevel="1" x14ac:dyDescent="0.2">
      <c r="A71" s="146">
        <v>54</v>
      </c>
      <c r="B71" s="147" t="s">
        <v>242</v>
      </c>
      <c r="C71" s="153" t="s">
        <v>243</v>
      </c>
      <c r="D71" s="148" t="s">
        <v>112</v>
      </c>
      <c r="E71" s="149">
        <v>4</v>
      </c>
      <c r="F71" s="150"/>
      <c r="G71" s="151">
        <f t="shared" si="7"/>
        <v>0</v>
      </c>
      <c r="H71" s="132">
        <v>2318</v>
      </c>
      <c r="I71" s="132">
        <f t="shared" si="8"/>
        <v>9272</v>
      </c>
      <c r="J71" s="132">
        <v>0</v>
      </c>
      <c r="K71" s="132">
        <f t="shared" si="9"/>
        <v>0</v>
      </c>
      <c r="L71" s="132">
        <v>21</v>
      </c>
      <c r="M71" s="132">
        <f t="shared" si="10"/>
        <v>0</v>
      </c>
      <c r="N71" s="132">
        <v>0</v>
      </c>
      <c r="O71" s="132">
        <f t="shared" si="11"/>
        <v>0</v>
      </c>
      <c r="P71" s="132">
        <v>0</v>
      </c>
      <c r="Q71" s="132">
        <f t="shared" si="12"/>
        <v>0</v>
      </c>
      <c r="R71" s="132"/>
      <c r="S71" s="132" t="s">
        <v>134</v>
      </c>
      <c r="T71" s="132" t="s">
        <v>114</v>
      </c>
      <c r="U71" s="132">
        <v>0</v>
      </c>
      <c r="V71" s="132">
        <f t="shared" si="13"/>
        <v>0</v>
      </c>
      <c r="W71" s="132"/>
      <c r="X71" s="132" t="s">
        <v>147</v>
      </c>
      <c r="Y71" s="129"/>
      <c r="Z71" s="129"/>
      <c r="AA71" s="129"/>
      <c r="AB71" s="129"/>
      <c r="AC71" s="129"/>
      <c r="AD71" s="129"/>
      <c r="AE71" s="129"/>
      <c r="AF71" s="129"/>
      <c r="AG71" s="129" t="s">
        <v>148</v>
      </c>
      <c r="AH71" s="129"/>
      <c r="AI71" s="129"/>
      <c r="AJ71" s="129"/>
      <c r="AK71" s="129"/>
      <c r="AL71" s="129"/>
      <c r="AM71" s="129"/>
      <c r="AN71" s="129"/>
      <c r="AO71" s="129"/>
      <c r="AP71" s="129"/>
      <c r="AQ71" s="129"/>
      <c r="AR71" s="129"/>
      <c r="AS71" s="129"/>
      <c r="AT71" s="129"/>
      <c r="AU71" s="129"/>
      <c r="AV71" s="129"/>
      <c r="AW71" s="129"/>
      <c r="AX71" s="129"/>
      <c r="AY71" s="129"/>
      <c r="AZ71" s="129"/>
      <c r="BA71" s="129"/>
      <c r="BB71" s="129"/>
      <c r="BC71" s="129"/>
      <c r="BD71" s="129"/>
      <c r="BE71" s="129"/>
      <c r="BF71" s="129"/>
      <c r="BG71" s="129"/>
      <c r="BH71" s="129"/>
    </row>
    <row r="72" spans="1:60" ht="22.5" outlineLevel="1" x14ac:dyDescent="0.2">
      <c r="A72" s="146">
        <v>55</v>
      </c>
      <c r="B72" s="147" t="s">
        <v>244</v>
      </c>
      <c r="C72" s="153" t="s">
        <v>245</v>
      </c>
      <c r="D72" s="148" t="s">
        <v>112</v>
      </c>
      <c r="E72" s="149">
        <v>2</v>
      </c>
      <c r="F72" s="150"/>
      <c r="G72" s="151">
        <f t="shared" si="7"/>
        <v>0</v>
      </c>
      <c r="H72" s="132">
        <v>2318</v>
      </c>
      <c r="I72" s="132">
        <f t="shared" si="8"/>
        <v>4636</v>
      </c>
      <c r="J72" s="132">
        <v>0</v>
      </c>
      <c r="K72" s="132">
        <f t="shared" si="9"/>
        <v>0</v>
      </c>
      <c r="L72" s="132">
        <v>21</v>
      </c>
      <c r="M72" s="132">
        <f t="shared" si="10"/>
        <v>0</v>
      </c>
      <c r="N72" s="132">
        <v>0</v>
      </c>
      <c r="O72" s="132">
        <f t="shared" si="11"/>
        <v>0</v>
      </c>
      <c r="P72" s="132">
        <v>0</v>
      </c>
      <c r="Q72" s="132">
        <f t="shared" si="12"/>
        <v>0</v>
      </c>
      <c r="R72" s="132"/>
      <c r="S72" s="132" t="s">
        <v>134</v>
      </c>
      <c r="T72" s="132" t="s">
        <v>114</v>
      </c>
      <c r="U72" s="132">
        <v>0</v>
      </c>
      <c r="V72" s="132">
        <f t="shared" si="13"/>
        <v>0</v>
      </c>
      <c r="W72" s="132"/>
      <c r="X72" s="132" t="s">
        <v>147</v>
      </c>
      <c r="Y72" s="129"/>
      <c r="Z72" s="129"/>
      <c r="AA72" s="129"/>
      <c r="AB72" s="129"/>
      <c r="AC72" s="129"/>
      <c r="AD72" s="129"/>
      <c r="AE72" s="129"/>
      <c r="AF72" s="129"/>
      <c r="AG72" s="129" t="s">
        <v>148</v>
      </c>
      <c r="AH72" s="129"/>
      <c r="AI72" s="129"/>
      <c r="AJ72" s="129"/>
      <c r="AK72" s="129"/>
      <c r="AL72" s="129"/>
      <c r="AM72" s="129"/>
      <c r="AN72" s="129"/>
      <c r="AO72" s="129"/>
      <c r="AP72" s="129"/>
      <c r="AQ72" s="129"/>
      <c r="AR72" s="129"/>
      <c r="AS72" s="129"/>
      <c r="AT72" s="129"/>
      <c r="AU72" s="129"/>
      <c r="AV72" s="129"/>
      <c r="AW72" s="129"/>
      <c r="AX72" s="129"/>
      <c r="AY72" s="129"/>
      <c r="AZ72" s="129"/>
      <c r="BA72" s="129"/>
      <c r="BB72" s="129"/>
      <c r="BC72" s="129"/>
      <c r="BD72" s="129"/>
      <c r="BE72" s="129"/>
      <c r="BF72" s="129"/>
      <c r="BG72" s="129"/>
      <c r="BH72" s="129"/>
    </row>
    <row r="73" spans="1:60" ht="22.5" outlineLevel="1" x14ac:dyDescent="0.2">
      <c r="A73" s="146">
        <v>56</v>
      </c>
      <c r="B73" s="147" t="s">
        <v>246</v>
      </c>
      <c r="C73" s="153" t="s">
        <v>247</v>
      </c>
      <c r="D73" s="148" t="s">
        <v>112</v>
      </c>
      <c r="E73" s="149">
        <v>2</v>
      </c>
      <c r="F73" s="150"/>
      <c r="G73" s="151">
        <f t="shared" si="7"/>
        <v>0</v>
      </c>
      <c r="H73" s="132">
        <v>4378</v>
      </c>
      <c r="I73" s="132">
        <f t="shared" si="8"/>
        <v>8756</v>
      </c>
      <c r="J73" s="132">
        <v>0</v>
      </c>
      <c r="K73" s="132">
        <f t="shared" si="9"/>
        <v>0</v>
      </c>
      <c r="L73" s="132">
        <v>21</v>
      </c>
      <c r="M73" s="132">
        <f t="shared" si="10"/>
        <v>0</v>
      </c>
      <c r="N73" s="132">
        <v>0</v>
      </c>
      <c r="O73" s="132">
        <f t="shared" si="11"/>
        <v>0</v>
      </c>
      <c r="P73" s="132">
        <v>0</v>
      </c>
      <c r="Q73" s="132">
        <f t="shared" si="12"/>
        <v>0</v>
      </c>
      <c r="R73" s="132"/>
      <c r="S73" s="132" t="s">
        <v>134</v>
      </c>
      <c r="T73" s="132" t="s">
        <v>114</v>
      </c>
      <c r="U73" s="132">
        <v>0</v>
      </c>
      <c r="V73" s="132">
        <f t="shared" si="13"/>
        <v>0</v>
      </c>
      <c r="W73" s="132"/>
      <c r="X73" s="132" t="s">
        <v>147</v>
      </c>
      <c r="Y73" s="129"/>
      <c r="Z73" s="129"/>
      <c r="AA73" s="129"/>
      <c r="AB73" s="129"/>
      <c r="AC73" s="129"/>
      <c r="AD73" s="129"/>
      <c r="AE73" s="129"/>
      <c r="AF73" s="129"/>
      <c r="AG73" s="129" t="s">
        <v>148</v>
      </c>
      <c r="AH73" s="129"/>
      <c r="AI73" s="129"/>
      <c r="AJ73" s="129"/>
      <c r="AK73" s="129"/>
      <c r="AL73" s="129"/>
      <c r="AM73" s="129"/>
      <c r="AN73" s="129"/>
      <c r="AO73" s="129"/>
      <c r="AP73" s="129"/>
      <c r="AQ73" s="129"/>
      <c r="AR73" s="129"/>
      <c r="AS73" s="129"/>
      <c r="AT73" s="129"/>
      <c r="AU73" s="129"/>
      <c r="AV73" s="129"/>
      <c r="AW73" s="129"/>
      <c r="AX73" s="129"/>
      <c r="AY73" s="129"/>
      <c r="AZ73" s="129"/>
      <c r="BA73" s="129"/>
      <c r="BB73" s="129"/>
      <c r="BC73" s="129"/>
      <c r="BD73" s="129"/>
      <c r="BE73" s="129"/>
      <c r="BF73" s="129"/>
      <c r="BG73" s="129"/>
      <c r="BH73" s="129"/>
    </row>
    <row r="74" spans="1:60" outlineLevel="1" x14ac:dyDescent="0.2">
      <c r="A74" s="146">
        <v>57</v>
      </c>
      <c r="B74" s="147" t="s">
        <v>248</v>
      </c>
      <c r="C74" s="153" t="s">
        <v>249</v>
      </c>
      <c r="D74" s="148" t="s">
        <v>112</v>
      </c>
      <c r="E74" s="149">
        <v>83</v>
      </c>
      <c r="F74" s="150"/>
      <c r="G74" s="151">
        <f t="shared" si="7"/>
        <v>0</v>
      </c>
      <c r="H74" s="132">
        <v>1048</v>
      </c>
      <c r="I74" s="132">
        <f t="shared" si="8"/>
        <v>86984</v>
      </c>
      <c r="J74" s="132">
        <v>0</v>
      </c>
      <c r="K74" s="132">
        <f t="shared" si="9"/>
        <v>0</v>
      </c>
      <c r="L74" s="132">
        <v>21</v>
      </c>
      <c r="M74" s="132">
        <f t="shared" si="10"/>
        <v>0</v>
      </c>
      <c r="N74" s="132">
        <v>0</v>
      </c>
      <c r="O74" s="132">
        <f t="shared" si="11"/>
        <v>0</v>
      </c>
      <c r="P74" s="132">
        <v>0</v>
      </c>
      <c r="Q74" s="132">
        <f t="shared" si="12"/>
        <v>0</v>
      </c>
      <c r="R74" s="132"/>
      <c r="S74" s="132" t="s">
        <v>134</v>
      </c>
      <c r="T74" s="132" t="s">
        <v>114</v>
      </c>
      <c r="U74" s="132">
        <v>0</v>
      </c>
      <c r="V74" s="132">
        <f t="shared" si="13"/>
        <v>0</v>
      </c>
      <c r="W74" s="132"/>
      <c r="X74" s="132" t="s">
        <v>147</v>
      </c>
      <c r="Y74" s="129"/>
      <c r="Z74" s="129"/>
      <c r="AA74" s="129"/>
      <c r="AB74" s="129"/>
      <c r="AC74" s="129"/>
      <c r="AD74" s="129"/>
      <c r="AE74" s="129"/>
      <c r="AF74" s="129"/>
      <c r="AG74" s="129" t="s">
        <v>148</v>
      </c>
      <c r="AH74" s="129"/>
      <c r="AI74" s="129"/>
      <c r="AJ74" s="129"/>
      <c r="AK74" s="129"/>
      <c r="AL74" s="129"/>
      <c r="AM74" s="129"/>
      <c r="AN74" s="129"/>
      <c r="AO74" s="129"/>
      <c r="AP74" s="129"/>
      <c r="AQ74" s="129"/>
      <c r="AR74" s="129"/>
      <c r="AS74" s="129"/>
      <c r="AT74" s="129"/>
      <c r="AU74" s="129"/>
      <c r="AV74" s="129"/>
      <c r="AW74" s="129"/>
      <c r="AX74" s="129"/>
      <c r="AY74" s="129"/>
      <c r="AZ74" s="129"/>
      <c r="BA74" s="129"/>
      <c r="BB74" s="129"/>
      <c r="BC74" s="129"/>
      <c r="BD74" s="129"/>
      <c r="BE74" s="129"/>
      <c r="BF74" s="129"/>
      <c r="BG74" s="129"/>
      <c r="BH74" s="129"/>
    </row>
    <row r="75" spans="1:60" outlineLevel="1" x14ac:dyDescent="0.2">
      <c r="A75" s="146">
        <v>58</v>
      </c>
      <c r="B75" s="147" t="s">
        <v>250</v>
      </c>
      <c r="C75" s="153" t="s">
        <v>251</v>
      </c>
      <c r="D75" s="148" t="s">
        <v>112</v>
      </c>
      <c r="E75" s="149">
        <v>4</v>
      </c>
      <c r="F75" s="150"/>
      <c r="G75" s="151">
        <f t="shared" si="7"/>
        <v>0</v>
      </c>
      <c r="H75" s="132">
        <v>196</v>
      </c>
      <c r="I75" s="132">
        <f t="shared" si="8"/>
        <v>784</v>
      </c>
      <c r="J75" s="132">
        <v>0</v>
      </c>
      <c r="K75" s="132">
        <f t="shared" si="9"/>
        <v>0</v>
      </c>
      <c r="L75" s="132">
        <v>21</v>
      </c>
      <c r="M75" s="132">
        <f t="shared" si="10"/>
        <v>0</v>
      </c>
      <c r="N75" s="132">
        <v>0</v>
      </c>
      <c r="O75" s="132">
        <f t="shared" si="11"/>
        <v>0</v>
      </c>
      <c r="P75" s="132">
        <v>0</v>
      </c>
      <c r="Q75" s="132">
        <f t="shared" si="12"/>
        <v>0</v>
      </c>
      <c r="R75" s="132"/>
      <c r="S75" s="132" t="s">
        <v>134</v>
      </c>
      <c r="T75" s="132" t="s">
        <v>114</v>
      </c>
      <c r="U75" s="132">
        <v>0</v>
      </c>
      <c r="V75" s="132">
        <f t="shared" si="13"/>
        <v>0</v>
      </c>
      <c r="W75" s="132"/>
      <c r="X75" s="132" t="s">
        <v>147</v>
      </c>
      <c r="Y75" s="129"/>
      <c r="Z75" s="129"/>
      <c r="AA75" s="129"/>
      <c r="AB75" s="129"/>
      <c r="AC75" s="129"/>
      <c r="AD75" s="129"/>
      <c r="AE75" s="129"/>
      <c r="AF75" s="129"/>
      <c r="AG75" s="129" t="s">
        <v>148</v>
      </c>
      <c r="AH75" s="129"/>
      <c r="AI75" s="129"/>
      <c r="AJ75" s="129"/>
      <c r="AK75" s="129"/>
      <c r="AL75" s="129"/>
      <c r="AM75" s="129"/>
      <c r="AN75" s="129"/>
      <c r="AO75" s="129"/>
      <c r="AP75" s="129"/>
      <c r="AQ75" s="129"/>
      <c r="AR75" s="129"/>
      <c r="AS75" s="129"/>
      <c r="AT75" s="129"/>
      <c r="AU75" s="129"/>
      <c r="AV75" s="129"/>
      <c r="AW75" s="129"/>
      <c r="AX75" s="129"/>
      <c r="AY75" s="129"/>
      <c r="AZ75" s="129"/>
      <c r="BA75" s="129"/>
      <c r="BB75" s="129"/>
      <c r="BC75" s="129"/>
      <c r="BD75" s="129"/>
      <c r="BE75" s="129"/>
      <c r="BF75" s="129"/>
      <c r="BG75" s="129"/>
      <c r="BH75" s="129"/>
    </row>
    <row r="76" spans="1:60" outlineLevel="1" x14ac:dyDescent="0.2">
      <c r="A76" s="146">
        <v>59</v>
      </c>
      <c r="B76" s="147" t="s">
        <v>252</v>
      </c>
      <c r="C76" s="153" t="s">
        <v>253</v>
      </c>
      <c r="D76" s="148" t="s">
        <v>112</v>
      </c>
      <c r="E76" s="149">
        <v>4</v>
      </c>
      <c r="F76" s="150"/>
      <c r="G76" s="151">
        <f t="shared" si="7"/>
        <v>0</v>
      </c>
      <c r="H76" s="132">
        <v>461</v>
      </c>
      <c r="I76" s="132">
        <f t="shared" si="8"/>
        <v>1844</v>
      </c>
      <c r="J76" s="132">
        <v>0</v>
      </c>
      <c r="K76" s="132">
        <f t="shared" si="9"/>
        <v>0</v>
      </c>
      <c r="L76" s="132">
        <v>21</v>
      </c>
      <c r="M76" s="132">
        <f t="shared" si="10"/>
        <v>0</v>
      </c>
      <c r="N76" s="132">
        <v>0</v>
      </c>
      <c r="O76" s="132">
        <f t="shared" si="11"/>
        <v>0</v>
      </c>
      <c r="P76" s="132">
        <v>0</v>
      </c>
      <c r="Q76" s="132">
        <f t="shared" si="12"/>
        <v>0</v>
      </c>
      <c r="R76" s="132"/>
      <c r="S76" s="132" t="s">
        <v>134</v>
      </c>
      <c r="T76" s="132" t="s">
        <v>114</v>
      </c>
      <c r="U76" s="132">
        <v>0</v>
      </c>
      <c r="V76" s="132">
        <f t="shared" si="13"/>
        <v>0</v>
      </c>
      <c r="W76" s="132"/>
      <c r="X76" s="132" t="s">
        <v>147</v>
      </c>
      <c r="Y76" s="129"/>
      <c r="Z76" s="129"/>
      <c r="AA76" s="129"/>
      <c r="AB76" s="129"/>
      <c r="AC76" s="129"/>
      <c r="AD76" s="129"/>
      <c r="AE76" s="129"/>
      <c r="AF76" s="129"/>
      <c r="AG76" s="129" t="s">
        <v>148</v>
      </c>
      <c r="AH76" s="129"/>
      <c r="AI76" s="129"/>
      <c r="AJ76" s="129"/>
      <c r="AK76" s="129"/>
      <c r="AL76" s="129"/>
      <c r="AM76" s="129"/>
      <c r="AN76" s="129"/>
      <c r="AO76" s="129"/>
      <c r="AP76" s="129"/>
      <c r="AQ76" s="129"/>
      <c r="AR76" s="129"/>
      <c r="AS76" s="129"/>
      <c r="AT76" s="129"/>
      <c r="AU76" s="129"/>
      <c r="AV76" s="129"/>
      <c r="AW76" s="129"/>
      <c r="AX76" s="129"/>
      <c r="AY76" s="129"/>
      <c r="AZ76" s="129"/>
      <c r="BA76" s="129"/>
      <c r="BB76" s="129"/>
      <c r="BC76" s="129"/>
      <c r="BD76" s="129"/>
      <c r="BE76" s="129"/>
      <c r="BF76" s="129"/>
      <c r="BG76" s="129"/>
      <c r="BH76" s="129"/>
    </row>
    <row r="77" spans="1:60" outlineLevel="1" x14ac:dyDescent="0.2">
      <c r="A77" s="146">
        <v>60</v>
      </c>
      <c r="B77" s="147" t="s">
        <v>254</v>
      </c>
      <c r="C77" s="153" t="s">
        <v>255</v>
      </c>
      <c r="D77" s="148" t="s">
        <v>112</v>
      </c>
      <c r="E77" s="149">
        <v>220</v>
      </c>
      <c r="F77" s="150"/>
      <c r="G77" s="151">
        <f t="shared" si="7"/>
        <v>0</v>
      </c>
      <c r="H77" s="132">
        <v>124</v>
      </c>
      <c r="I77" s="132">
        <f t="shared" si="8"/>
        <v>27280</v>
      </c>
      <c r="J77" s="132">
        <v>0</v>
      </c>
      <c r="K77" s="132">
        <f t="shared" si="9"/>
        <v>0</v>
      </c>
      <c r="L77" s="132">
        <v>21</v>
      </c>
      <c r="M77" s="132">
        <f t="shared" si="10"/>
        <v>0</v>
      </c>
      <c r="N77" s="132">
        <v>0</v>
      </c>
      <c r="O77" s="132">
        <f t="shared" si="11"/>
        <v>0</v>
      </c>
      <c r="P77" s="132">
        <v>0</v>
      </c>
      <c r="Q77" s="132">
        <f t="shared" si="12"/>
        <v>0</v>
      </c>
      <c r="R77" s="132"/>
      <c r="S77" s="132" t="s">
        <v>134</v>
      </c>
      <c r="T77" s="132" t="s">
        <v>114</v>
      </c>
      <c r="U77" s="132">
        <v>0</v>
      </c>
      <c r="V77" s="132">
        <f t="shared" si="13"/>
        <v>0</v>
      </c>
      <c r="W77" s="132"/>
      <c r="X77" s="132" t="s">
        <v>147</v>
      </c>
      <c r="Y77" s="129"/>
      <c r="Z77" s="129"/>
      <c r="AA77" s="129"/>
      <c r="AB77" s="129"/>
      <c r="AC77" s="129"/>
      <c r="AD77" s="129"/>
      <c r="AE77" s="129"/>
      <c r="AF77" s="129"/>
      <c r="AG77" s="129" t="s">
        <v>148</v>
      </c>
      <c r="AH77" s="129"/>
      <c r="AI77" s="129"/>
      <c r="AJ77" s="129"/>
      <c r="AK77" s="129"/>
      <c r="AL77" s="129"/>
      <c r="AM77" s="129"/>
      <c r="AN77" s="129"/>
      <c r="AO77" s="129"/>
      <c r="AP77" s="129"/>
      <c r="AQ77" s="129"/>
      <c r="AR77" s="129"/>
      <c r="AS77" s="129"/>
      <c r="AT77" s="129"/>
      <c r="AU77" s="129"/>
      <c r="AV77" s="129"/>
      <c r="AW77" s="129"/>
      <c r="AX77" s="129"/>
      <c r="AY77" s="129"/>
      <c r="AZ77" s="129"/>
      <c r="BA77" s="129"/>
      <c r="BB77" s="129"/>
      <c r="BC77" s="129"/>
      <c r="BD77" s="129"/>
      <c r="BE77" s="129"/>
      <c r="BF77" s="129"/>
      <c r="BG77" s="129"/>
      <c r="BH77" s="129"/>
    </row>
    <row r="78" spans="1:60" outlineLevel="1" x14ac:dyDescent="0.2">
      <c r="A78" s="146">
        <v>61</v>
      </c>
      <c r="B78" s="147" t="s">
        <v>256</v>
      </c>
      <c r="C78" s="153" t="s">
        <v>257</v>
      </c>
      <c r="D78" s="148" t="s">
        <v>0</v>
      </c>
      <c r="E78" s="149">
        <v>9630.8767000000007</v>
      </c>
      <c r="F78" s="150"/>
      <c r="G78" s="151">
        <f t="shared" si="7"/>
        <v>0</v>
      </c>
      <c r="H78" s="132">
        <v>0</v>
      </c>
      <c r="I78" s="132">
        <f t="shared" si="8"/>
        <v>0</v>
      </c>
      <c r="J78" s="132">
        <v>3.35</v>
      </c>
      <c r="K78" s="132">
        <f t="shared" si="9"/>
        <v>32263.439999999999</v>
      </c>
      <c r="L78" s="132">
        <v>21</v>
      </c>
      <c r="M78" s="132">
        <f t="shared" si="10"/>
        <v>0</v>
      </c>
      <c r="N78" s="132">
        <v>0</v>
      </c>
      <c r="O78" s="132">
        <f t="shared" si="11"/>
        <v>0</v>
      </c>
      <c r="P78" s="132">
        <v>0</v>
      </c>
      <c r="Q78" s="132">
        <f t="shared" si="12"/>
        <v>0</v>
      </c>
      <c r="R78" s="132"/>
      <c r="S78" s="132" t="s">
        <v>113</v>
      </c>
      <c r="T78" s="132" t="s">
        <v>113</v>
      </c>
      <c r="U78" s="132">
        <v>0</v>
      </c>
      <c r="V78" s="132">
        <f t="shared" si="13"/>
        <v>0</v>
      </c>
      <c r="W78" s="132"/>
      <c r="X78" s="132" t="s">
        <v>176</v>
      </c>
      <c r="Y78" s="129"/>
      <c r="Z78" s="129"/>
      <c r="AA78" s="129"/>
      <c r="AB78" s="129"/>
      <c r="AC78" s="129"/>
      <c r="AD78" s="129"/>
      <c r="AE78" s="129"/>
      <c r="AF78" s="129"/>
      <c r="AG78" s="129" t="s">
        <v>177</v>
      </c>
      <c r="AH78" s="129"/>
      <c r="AI78" s="129"/>
      <c r="AJ78" s="129"/>
      <c r="AK78" s="129"/>
      <c r="AL78" s="129"/>
      <c r="AM78" s="129"/>
      <c r="AN78" s="129"/>
      <c r="AO78" s="129"/>
      <c r="AP78" s="129"/>
      <c r="AQ78" s="129"/>
      <c r="AR78" s="129"/>
      <c r="AS78" s="129"/>
      <c r="AT78" s="129"/>
      <c r="AU78" s="129"/>
      <c r="AV78" s="129"/>
      <c r="AW78" s="129"/>
      <c r="AX78" s="129"/>
      <c r="AY78" s="129"/>
      <c r="AZ78" s="129"/>
      <c r="BA78" s="129"/>
      <c r="BB78" s="129"/>
      <c r="BC78" s="129"/>
      <c r="BD78" s="129"/>
      <c r="BE78" s="129"/>
      <c r="BF78" s="129"/>
      <c r="BG78" s="129"/>
      <c r="BH78" s="129"/>
    </row>
    <row r="79" spans="1:60" x14ac:dyDescent="0.2">
      <c r="A79" s="134" t="s">
        <v>108</v>
      </c>
      <c r="B79" s="135" t="s">
        <v>71</v>
      </c>
      <c r="C79" s="152" t="s">
        <v>72</v>
      </c>
      <c r="D79" s="136"/>
      <c r="E79" s="137"/>
      <c r="F79" s="138"/>
      <c r="G79" s="139">
        <f>SUMIF(AG80:AG88,"&lt;&gt;NOR",G80:G88)</f>
        <v>0</v>
      </c>
      <c r="H79" s="133"/>
      <c r="I79" s="133">
        <f>SUM(I80:I88)</f>
        <v>36326.22</v>
      </c>
      <c r="J79" s="133"/>
      <c r="K79" s="133">
        <f>SUM(K80:K88)</f>
        <v>4486.2800000000007</v>
      </c>
      <c r="L79" s="133"/>
      <c r="M79" s="133">
        <f>SUM(M80:M88)</f>
        <v>0</v>
      </c>
      <c r="N79" s="133"/>
      <c r="O79" s="133">
        <f>SUM(O80:O88)</f>
        <v>0.03</v>
      </c>
      <c r="P79" s="133"/>
      <c r="Q79" s="133">
        <f>SUM(Q80:Q88)</f>
        <v>0</v>
      </c>
      <c r="R79" s="133"/>
      <c r="S79" s="133"/>
      <c r="T79" s="133"/>
      <c r="U79" s="133"/>
      <c r="V79" s="133">
        <f>SUM(V80:V88)</f>
        <v>4.67</v>
      </c>
      <c r="W79" s="133"/>
      <c r="X79" s="133"/>
      <c r="AG79" t="s">
        <v>109</v>
      </c>
    </row>
    <row r="80" spans="1:60" outlineLevel="1" x14ac:dyDescent="0.2">
      <c r="A80" s="146">
        <v>62</v>
      </c>
      <c r="B80" s="147" t="s">
        <v>258</v>
      </c>
      <c r="C80" s="153" t="s">
        <v>259</v>
      </c>
      <c r="D80" s="148" t="s">
        <v>166</v>
      </c>
      <c r="E80" s="149">
        <v>2</v>
      </c>
      <c r="F80" s="150"/>
      <c r="G80" s="151">
        <f t="shared" ref="G80:G88" si="14">ROUND(E80*F80,2)</f>
        <v>0</v>
      </c>
      <c r="H80" s="132">
        <v>0</v>
      </c>
      <c r="I80" s="132">
        <f t="shared" ref="I80:I88" si="15">ROUND(E80*H80,2)</f>
        <v>0</v>
      </c>
      <c r="J80" s="132">
        <v>325</v>
      </c>
      <c r="K80" s="132">
        <f t="shared" ref="K80:K88" si="16">ROUND(E80*J80,2)</f>
        <v>650</v>
      </c>
      <c r="L80" s="132">
        <v>21</v>
      </c>
      <c r="M80" s="132">
        <f t="shared" ref="M80:M88" si="17">G80*(1+L80/100)</f>
        <v>0</v>
      </c>
      <c r="N80" s="132">
        <v>2.5000000000000001E-4</v>
      </c>
      <c r="O80" s="132">
        <f t="shared" ref="O80:O88" si="18">ROUND(E80*N80,2)</f>
        <v>0</v>
      </c>
      <c r="P80" s="132">
        <v>0</v>
      </c>
      <c r="Q80" s="132">
        <f t="shared" ref="Q80:Q88" si="19">ROUND(E80*P80,2)</f>
        <v>0</v>
      </c>
      <c r="R80" s="132"/>
      <c r="S80" s="132" t="s">
        <v>134</v>
      </c>
      <c r="T80" s="132" t="s">
        <v>113</v>
      </c>
      <c r="U80" s="132">
        <v>0.42199999999999999</v>
      </c>
      <c r="V80" s="132">
        <f t="shared" ref="V80:V88" si="20">ROUND(E80*U80,2)</f>
        <v>0.84</v>
      </c>
      <c r="W80" s="132"/>
      <c r="X80" s="132" t="s">
        <v>115</v>
      </c>
      <c r="Y80" s="129"/>
      <c r="Z80" s="129"/>
      <c r="AA80" s="129"/>
      <c r="AB80" s="129"/>
      <c r="AC80" s="129"/>
      <c r="AD80" s="129"/>
      <c r="AE80" s="129"/>
      <c r="AF80" s="129"/>
      <c r="AG80" s="129" t="s">
        <v>116</v>
      </c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  <c r="BH80" s="129"/>
    </row>
    <row r="81" spans="1:60" outlineLevel="1" x14ac:dyDescent="0.2">
      <c r="A81" s="146">
        <v>63</v>
      </c>
      <c r="B81" s="147" t="s">
        <v>260</v>
      </c>
      <c r="C81" s="153" t="s">
        <v>261</v>
      </c>
      <c r="D81" s="148" t="s">
        <v>166</v>
      </c>
      <c r="E81" s="149">
        <v>1</v>
      </c>
      <c r="F81" s="150"/>
      <c r="G81" s="151">
        <f t="shared" si="14"/>
        <v>0</v>
      </c>
      <c r="H81" s="132">
        <v>0</v>
      </c>
      <c r="I81" s="132">
        <f t="shared" si="15"/>
        <v>0</v>
      </c>
      <c r="J81" s="132">
        <v>403</v>
      </c>
      <c r="K81" s="132">
        <f t="shared" si="16"/>
        <v>403</v>
      </c>
      <c r="L81" s="132">
        <v>21</v>
      </c>
      <c r="M81" s="132">
        <f t="shared" si="17"/>
        <v>0</v>
      </c>
      <c r="N81" s="132">
        <v>2.5000000000000001E-4</v>
      </c>
      <c r="O81" s="132">
        <f t="shared" si="18"/>
        <v>0</v>
      </c>
      <c r="P81" s="132">
        <v>0</v>
      </c>
      <c r="Q81" s="132">
        <f t="shared" si="19"/>
        <v>0</v>
      </c>
      <c r="R81" s="132"/>
      <c r="S81" s="132" t="s">
        <v>134</v>
      </c>
      <c r="T81" s="132" t="s">
        <v>113</v>
      </c>
      <c r="U81" s="132">
        <v>0.56699999999999995</v>
      </c>
      <c r="V81" s="132">
        <f t="shared" si="20"/>
        <v>0.56999999999999995</v>
      </c>
      <c r="W81" s="132"/>
      <c r="X81" s="132" t="s">
        <v>115</v>
      </c>
      <c r="Y81" s="129"/>
      <c r="Z81" s="129"/>
      <c r="AA81" s="129"/>
      <c r="AB81" s="129"/>
      <c r="AC81" s="129"/>
      <c r="AD81" s="129"/>
      <c r="AE81" s="129"/>
      <c r="AF81" s="129"/>
      <c r="AG81" s="129" t="s">
        <v>116</v>
      </c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  <c r="BH81" s="129"/>
    </row>
    <row r="82" spans="1:60" outlineLevel="1" x14ac:dyDescent="0.2">
      <c r="A82" s="146">
        <v>64</v>
      </c>
      <c r="B82" s="147" t="s">
        <v>262</v>
      </c>
      <c r="C82" s="153" t="s">
        <v>263</v>
      </c>
      <c r="D82" s="148" t="s">
        <v>166</v>
      </c>
      <c r="E82" s="149">
        <v>2</v>
      </c>
      <c r="F82" s="150"/>
      <c r="G82" s="151">
        <f t="shared" si="14"/>
        <v>0</v>
      </c>
      <c r="H82" s="132">
        <v>0</v>
      </c>
      <c r="I82" s="132">
        <f t="shared" si="15"/>
        <v>0</v>
      </c>
      <c r="J82" s="132">
        <v>536</v>
      </c>
      <c r="K82" s="132">
        <f t="shared" si="16"/>
        <v>1072</v>
      </c>
      <c r="L82" s="132">
        <v>21</v>
      </c>
      <c r="M82" s="132">
        <f t="shared" si="17"/>
        <v>0</v>
      </c>
      <c r="N82" s="132">
        <v>2.5000000000000001E-4</v>
      </c>
      <c r="O82" s="132">
        <f t="shared" si="18"/>
        <v>0</v>
      </c>
      <c r="P82" s="132">
        <v>0</v>
      </c>
      <c r="Q82" s="132">
        <f t="shared" si="19"/>
        <v>0</v>
      </c>
      <c r="R82" s="132"/>
      <c r="S82" s="132" t="s">
        <v>134</v>
      </c>
      <c r="T82" s="132" t="s">
        <v>113</v>
      </c>
      <c r="U82" s="132">
        <v>0.81399999999999995</v>
      </c>
      <c r="V82" s="132">
        <f t="shared" si="20"/>
        <v>1.63</v>
      </c>
      <c r="W82" s="132"/>
      <c r="X82" s="132" t="s">
        <v>115</v>
      </c>
      <c r="Y82" s="129"/>
      <c r="Z82" s="129"/>
      <c r="AA82" s="129"/>
      <c r="AB82" s="129"/>
      <c r="AC82" s="129"/>
      <c r="AD82" s="129"/>
      <c r="AE82" s="129"/>
      <c r="AF82" s="129"/>
      <c r="AG82" s="129" t="s">
        <v>116</v>
      </c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  <c r="AV82" s="129"/>
      <c r="AW82" s="129"/>
      <c r="AX82" s="129"/>
      <c r="AY82" s="129"/>
      <c r="AZ82" s="129"/>
      <c r="BA82" s="129"/>
      <c r="BB82" s="129"/>
      <c r="BC82" s="129"/>
      <c r="BD82" s="129"/>
      <c r="BE82" s="129"/>
      <c r="BF82" s="129"/>
      <c r="BG82" s="129"/>
      <c r="BH82" s="129"/>
    </row>
    <row r="83" spans="1:60" outlineLevel="1" x14ac:dyDescent="0.2">
      <c r="A83" s="146">
        <v>65</v>
      </c>
      <c r="B83" s="147" t="s">
        <v>264</v>
      </c>
      <c r="C83" s="153" t="s">
        <v>265</v>
      </c>
      <c r="D83" s="148" t="s">
        <v>166</v>
      </c>
      <c r="E83" s="149">
        <v>2</v>
      </c>
      <c r="F83" s="150"/>
      <c r="G83" s="151">
        <f t="shared" si="14"/>
        <v>0</v>
      </c>
      <c r="H83" s="132">
        <v>236.61</v>
      </c>
      <c r="I83" s="132">
        <f t="shared" si="15"/>
        <v>473.22</v>
      </c>
      <c r="J83" s="132">
        <v>1103.3900000000001</v>
      </c>
      <c r="K83" s="132">
        <f t="shared" si="16"/>
        <v>2206.7800000000002</v>
      </c>
      <c r="L83" s="132">
        <v>21</v>
      </c>
      <c r="M83" s="132">
        <f t="shared" si="17"/>
        <v>0</v>
      </c>
      <c r="N83" s="132">
        <v>2.5000000000000001E-4</v>
      </c>
      <c r="O83" s="132">
        <f t="shared" si="18"/>
        <v>0</v>
      </c>
      <c r="P83" s="132">
        <v>0</v>
      </c>
      <c r="Q83" s="132">
        <f t="shared" si="19"/>
        <v>0</v>
      </c>
      <c r="R83" s="132"/>
      <c r="S83" s="132" t="s">
        <v>134</v>
      </c>
      <c r="T83" s="132" t="s">
        <v>114</v>
      </c>
      <c r="U83" s="132">
        <v>0.81399999999999995</v>
      </c>
      <c r="V83" s="132">
        <f t="shared" si="20"/>
        <v>1.63</v>
      </c>
      <c r="W83" s="132"/>
      <c r="X83" s="132" t="s">
        <v>115</v>
      </c>
      <c r="Y83" s="129"/>
      <c r="Z83" s="129"/>
      <c r="AA83" s="129"/>
      <c r="AB83" s="129"/>
      <c r="AC83" s="129"/>
      <c r="AD83" s="129"/>
      <c r="AE83" s="129"/>
      <c r="AF83" s="129"/>
      <c r="AG83" s="129" t="s">
        <v>116</v>
      </c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  <c r="AV83" s="129"/>
      <c r="AW83" s="129"/>
      <c r="AX83" s="129"/>
      <c r="AY83" s="129"/>
      <c r="AZ83" s="129"/>
      <c r="BA83" s="129"/>
      <c r="BB83" s="129"/>
      <c r="BC83" s="129"/>
      <c r="BD83" s="129"/>
      <c r="BE83" s="129"/>
      <c r="BF83" s="129"/>
      <c r="BG83" s="129"/>
      <c r="BH83" s="129"/>
    </row>
    <row r="84" spans="1:60" outlineLevel="1" x14ac:dyDescent="0.2">
      <c r="A84" s="146">
        <v>66</v>
      </c>
      <c r="B84" s="147" t="s">
        <v>266</v>
      </c>
      <c r="C84" s="153" t="s">
        <v>267</v>
      </c>
      <c r="D84" s="148" t="s">
        <v>166</v>
      </c>
      <c r="E84" s="149">
        <v>1</v>
      </c>
      <c r="F84" s="150"/>
      <c r="G84" s="151">
        <f t="shared" si="14"/>
        <v>0</v>
      </c>
      <c r="H84" s="132">
        <v>2195</v>
      </c>
      <c r="I84" s="132">
        <f t="shared" si="15"/>
        <v>2195</v>
      </c>
      <c r="J84" s="132">
        <v>0</v>
      </c>
      <c r="K84" s="132">
        <f t="shared" si="16"/>
        <v>0</v>
      </c>
      <c r="L84" s="132">
        <v>21</v>
      </c>
      <c r="M84" s="132">
        <f t="shared" si="17"/>
        <v>0</v>
      </c>
      <c r="N84" s="132">
        <v>1.1000000000000001E-3</v>
      </c>
      <c r="O84" s="132">
        <f t="shared" si="18"/>
        <v>0</v>
      </c>
      <c r="P84" s="132">
        <v>0</v>
      </c>
      <c r="Q84" s="132">
        <f t="shared" si="19"/>
        <v>0</v>
      </c>
      <c r="R84" s="132"/>
      <c r="S84" s="132" t="s">
        <v>134</v>
      </c>
      <c r="T84" s="132" t="s">
        <v>113</v>
      </c>
      <c r="U84" s="132">
        <v>0</v>
      </c>
      <c r="V84" s="132">
        <f t="shared" si="20"/>
        <v>0</v>
      </c>
      <c r="W84" s="132"/>
      <c r="X84" s="132" t="s">
        <v>147</v>
      </c>
      <c r="Y84" s="129"/>
      <c r="Z84" s="129"/>
      <c r="AA84" s="129"/>
      <c r="AB84" s="129"/>
      <c r="AC84" s="129"/>
      <c r="AD84" s="129"/>
      <c r="AE84" s="129"/>
      <c r="AF84" s="129"/>
      <c r="AG84" s="129" t="s">
        <v>148</v>
      </c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  <c r="AV84" s="129"/>
      <c r="AW84" s="129"/>
      <c r="AX84" s="129"/>
      <c r="AY84" s="129"/>
      <c r="AZ84" s="129"/>
      <c r="BA84" s="129"/>
      <c r="BB84" s="129"/>
      <c r="BC84" s="129"/>
      <c r="BD84" s="129"/>
      <c r="BE84" s="129"/>
      <c r="BF84" s="129"/>
      <c r="BG84" s="129"/>
      <c r="BH84" s="129"/>
    </row>
    <row r="85" spans="1:60" outlineLevel="1" x14ac:dyDescent="0.2">
      <c r="A85" s="146">
        <v>67</v>
      </c>
      <c r="B85" s="147" t="s">
        <v>268</v>
      </c>
      <c r="C85" s="153" t="s">
        <v>269</v>
      </c>
      <c r="D85" s="148" t="s">
        <v>166</v>
      </c>
      <c r="E85" s="149">
        <v>2</v>
      </c>
      <c r="F85" s="150"/>
      <c r="G85" s="151">
        <f t="shared" si="14"/>
        <v>0</v>
      </c>
      <c r="H85" s="132">
        <v>3095</v>
      </c>
      <c r="I85" s="132">
        <f t="shared" si="15"/>
        <v>6190</v>
      </c>
      <c r="J85" s="132">
        <v>0</v>
      </c>
      <c r="K85" s="132">
        <f t="shared" si="16"/>
        <v>0</v>
      </c>
      <c r="L85" s="132">
        <v>21</v>
      </c>
      <c r="M85" s="132">
        <f t="shared" si="17"/>
        <v>0</v>
      </c>
      <c r="N85" s="132">
        <v>2.0999999999999999E-3</v>
      </c>
      <c r="O85" s="132">
        <f t="shared" si="18"/>
        <v>0</v>
      </c>
      <c r="P85" s="132">
        <v>0</v>
      </c>
      <c r="Q85" s="132">
        <f t="shared" si="19"/>
        <v>0</v>
      </c>
      <c r="R85" s="132"/>
      <c r="S85" s="132" t="s">
        <v>134</v>
      </c>
      <c r="T85" s="132" t="s">
        <v>113</v>
      </c>
      <c r="U85" s="132">
        <v>0</v>
      </c>
      <c r="V85" s="132">
        <f t="shared" si="20"/>
        <v>0</v>
      </c>
      <c r="W85" s="132"/>
      <c r="X85" s="132" t="s">
        <v>147</v>
      </c>
      <c r="Y85" s="129"/>
      <c r="Z85" s="129"/>
      <c r="AA85" s="129"/>
      <c r="AB85" s="129"/>
      <c r="AC85" s="129"/>
      <c r="AD85" s="129"/>
      <c r="AE85" s="129"/>
      <c r="AF85" s="129"/>
      <c r="AG85" s="129" t="s">
        <v>148</v>
      </c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  <c r="AV85" s="129"/>
      <c r="AW85" s="129"/>
      <c r="AX85" s="129"/>
      <c r="AY85" s="129"/>
      <c r="AZ85" s="129"/>
      <c r="BA85" s="129"/>
      <c r="BB85" s="129"/>
      <c r="BC85" s="129"/>
      <c r="BD85" s="129"/>
      <c r="BE85" s="129"/>
      <c r="BF85" s="129"/>
      <c r="BG85" s="129"/>
      <c r="BH85" s="129"/>
    </row>
    <row r="86" spans="1:60" outlineLevel="1" x14ac:dyDescent="0.2">
      <c r="A86" s="146">
        <v>68</v>
      </c>
      <c r="B86" s="147" t="s">
        <v>270</v>
      </c>
      <c r="C86" s="153" t="s">
        <v>271</v>
      </c>
      <c r="D86" s="148" t="s">
        <v>166</v>
      </c>
      <c r="E86" s="149">
        <v>4</v>
      </c>
      <c r="F86" s="150"/>
      <c r="G86" s="151">
        <f t="shared" si="14"/>
        <v>0</v>
      </c>
      <c r="H86" s="132">
        <v>5870</v>
      </c>
      <c r="I86" s="132">
        <f t="shared" si="15"/>
        <v>23480</v>
      </c>
      <c r="J86" s="132">
        <v>0</v>
      </c>
      <c r="K86" s="132">
        <f t="shared" si="16"/>
        <v>0</v>
      </c>
      <c r="L86" s="132">
        <v>21</v>
      </c>
      <c r="M86" s="132">
        <f t="shared" si="17"/>
        <v>0</v>
      </c>
      <c r="N86" s="132">
        <v>6.4999999999999997E-3</v>
      </c>
      <c r="O86" s="132">
        <f t="shared" si="18"/>
        <v>0.03</v>
      </c>
      <c r="P86" s="132">
        <v>0</v>
      </c>
      <c r="Q86" s="132">
        <f t="shared" si="19"/>
        <v>0</v>
      </c>
      <c r="R86" s="132"/>
      <c r="S86" s="132" t="s">
        <v>134</v>
      </c>
      <c r="T86" s="132" t="s">
        <v>113</v>
      </c>
      <c r="U86" s="132">
        <v>0</v>
      </c>
      <c r="V86" s="132">
        <f t="shared" si="20"/>
        <v>0</v>
      </c>
      <c r="W86" s="132"/>
      <c r="X86" s="132" t="s">
        <v>147</v>
      </c>
      <c r="Y86" s="129"/>
      <c r="Z86" s="129"/>
      <c r="AA86" s="129"/>
      <c r="AB86" s="129"/>
      <c r="AC86" s="129"/>
      <c r="AD86" s="129"/>
      <c r="AE86" s="129"/>
      <c r="AF86" s="129"/>
      <c r="AG86" s="129" t="s">
        <v>148</v>
      </c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  <c r="AV86" s="129"/>
      <c r="AW86" s="129"/>
      <c r="AX86" s="129"/>
      <c r="AY86" s="129"/>
      <c r="AZ86" s="129"/>
      <c r="BA86" s="129"/>
      <c r="BB86" s="129"/>
      <c r="BC86" s="129"/>
      <c r="BD86" s="129"/>
      <c r="BE86" s="129"/>
      <c r="BF86" s="129"/>
      <c r="BG86" s="129"/>
      <c r="BH86" s="129"/>
    </row>
    <row r="87" spans="1:60" outlineLevel="1" x14ac:dyDescent="0.2">
      <c r="A87" s="146">
        <v>69</v>
      </c>
      <c r="B87" s="147" t="s">
        <v>272</v>
      </c>
      <c r="C87" s="153" t="s">
        <v>273</v>
      </c>
      <c r="D87" s="148" t="s">
        <v>166</v>
      </c>
      <c r="E87" s="149">
        <v>2</v>
      </c>
      <c r="F87" s="150"/>
      <c r="G87" s="151">
        <f t="shared" si="14"/>
        <v>0</v>
      </c>
      <c r="H87" s="132">
        <v>1994</v>
      </c>
      <c r="I87" s="132">
        <f t="shared" si="15"/>
        <v>3988</v>
      </c>
      <c r="J87" s="132">
        <v>0</v>
      </c>
      <c r="K87" s="132">
        <f t="shared" si="16"/>
        <v>0</v>
      </c>
      <c r="L87" s="132">
        <v>21</v>
      </c>
      <c r="M87" s="132">
        <f t="shared" si="17"/>
        <v>0</v>
      </c>
      <c r="N87" s="132">
        <v>8.0000000000000004E-4</v>
      </c>
      <c r="O87" s="132">
        <f t="shared" si="18"/>
        <v>0</v>
      </c>
      <c r="P87" s="132">
        <v>0</v>
      </c>
      <c r="Q87" s="132">
        <f t="shared" si="19"/>
        <v>0</v>
      </c>
      <c r="R87" s="132"/>
      <c r="S87" s="132" t="s">
        <v>134</v>
      </c>
      <c r="T87" s="132" t="s">
        <v>113</v>
      </c>
      <c r="U87" s="132">
        <v>0</v>
      </c>
      <c r="V87" s="132">
        <f t="shared" si="20"/>
        <v>0</v>
      </c>
      <c r="W87" s="132"/>
      <c r="X87" s="132" t="s">
        <v>147</v>
      </c>
      <c r="Y87" s="129"/>
      <c r="Z87" s="129"/>
      <c r="AA87" s="129"/>
      <c r="AB87" s="129"/>
      <c r="AC87" s="129"/>
      <c r="AD87" s="129"/>
      <c r="AE87" s="129"/>
      <c r="AF87" s="129"/>
      <c r="AG87" s="129" t="s">
        <v>148</v>
      </c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  <c r="AV87" s="129"/>
      <c r="AW87" s="129"/>
      <c r="AX87" s="129"/>
      <c r="AY87" s="129"/>
      <c r="AZ87" s="129"/>
      <c r="BA87" s="129"/>
      <c r="BB87" s="129"/>
      <c r="BC87" s="129"/>
      <c r="BD87" s="129"/>
      <c r="BE87" s="129"/>
      <c r="BF87" s="129"/>
      <c r="BG87" s="129"/>
      <c r="BH87" s="129"/>
    </row>
    <row r="88" spans="1:60" outlineLevel="1" x14ac:dyDescent="0.2">
      <c r="A88" s="146">
        <v>70</v>
      </c>
      <c r="B88" s="147" t="s">
        <v>274</v>
      </c>
      <c r="C88" s="153" t="s">
        <v>275</v>
      </c>
      <c r="D88" s="148" t="s">
        <v>0</v>
      </c>
      <c r="E88" s="149">
        <v>406.58</v>
      </c>
      <c r="F88" s="150"/>
      <c r="G88" s="151">
        <f t="shared" si="14"/>
        <v>0</v>
      </c>
      <c r="H88" s="132">
        <v>0</v>
      </c>
      <c r="I88" s="132">
        <f t="shared" si="15"/>
        <v>0</v>
      </c>
      <c r="J88" s="132">
        <v>0.38</v>
      </c>
      <c r="K88" s="132">
        <f t="shared" si="16"/>
        <v>154.5</v>
      </c>
      <c r="L88" s="132">
        <v>21</v>
      </c>
      <c r="M88" s="132">
        <f t="shared" si="17"/>
        <v>0</v>
      </c>
      <c r="N88" s="132">
        <v>0</v>
      </c>
      <c r="O88" s="132">
        <f t="shared" si="18"/>
        <v>0</v>
      </c>
      <c r="P88" s="132">
        <v>0</v>
      </c>
      <c r="Q88" s="132">
        <f t="shared" si="19"/>
        <v>0</v>
      </c>
      <c r="R88" s="132"/>
      <c r="S88" s="132" t="s">
        <v>113</v>
      </c>
      <c r="T88" s="132" t="s">
        <v>113</v>
      </c>
      <c r="U88" s="132">
        <v>0</v>
      </c>
      <c r="V88" s="132">
        <f t="shared" si="20"/>
        <v>0</v>
      </c>
      <c r="W88" s="132"/>
      <c r="X88" s="132" t="s">
        <v>176</v>
      </c>
      <c r="Y88" s="129"/>
      <c r="Z88" s="129"/>
      <c r="AA88" s="129"/>
      <c r="AB88" s="129"/>
      <c r="AC88" s="129"/>
      <c r="AD88" s="129"/>
      <c r="AE88" s="129"/>
      <c r="AF88" s="129"/>
      <c r="AG88" s="129" t="s">
        <v>177</v>
      </c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</row>
    <row r="89" spans="1:60" x14ac:dyDescent="0.2">
      <c r="A89" s="134" t="s">
        <v>108</v>
      </c>
      <c r="B89" s="135" t="s">
        <v>73</v>
      </c>
      <c r="C89" s="152" t="s">
        <v>74</v>
      </c>
      <c r="D89" s="136"/>
      <c r="E89" s="137"/>
      <c r="F89" s="138"/>
      <c r="G89" s="139">
        <f>SUMIF(AG90:AG91,"&lt;&gt;NOR",G90:G91)</f>
        <v>0</v>
      </c>
      <c r="H89" s="133"/>
      <c r="I89" s="133">
        <f>SUM(I90:I91)</f>
        <v>1830.85</v>
      </c>
      <c r="J89" s="133"/>
      <c r="K89" s="133">
        <f>SUM(K90:K91)</f>
        <v>3719.15</v>
      </c>
      <c r="L89" s="133"/>
      <c r="M89" s="133">
        <f>SUM(M90:M91)</f>
        <v>0</v>
      </c>
      <c r="N89" s="133"/>
      <c r="O89" s="133">
        <f>SUM(O90:O91)</f>
        <v>0</v>
      </c>
      <c r="P89" s="133"/>
      <c r="Q89" s="133">
        <f>SUM(Q90:Q91)</f>
        <v>0</v>
      </c>
      <c r="R89" s="133"/>
      <c r="S89" s="133"/>
      <c r="T89" s="133"/>
      <c r="U89" s="133"/>
      <c r="V89" s="133">
        <f>SUM(V90:V91)</f>
        <v>0.97</v>
      </c>
      <c r="W89" s="133"/>
      <c r="X89" s="133"/>
      <c r="AG89" t="s">
        <v>109</v>
      </c>
    </row>
    <row r="90" spans="1:60" outlineLevel="1" x14ac:dyDescent="0.2">
      <c r="A90" s="146">
        <v>71</v>
      </c>
      <c r="B90" s="147" t="s">
        <v>276</v>
      </c>
      <c r="C90" s="153" t="s">
        <v>277</v>
      </c>
      <c r="D90" s="148" t="s">
        <v>127</v>
      </c>
      <c r="E90" s="149">
        <v>5</v>
      </c>
      <c r="F90" s="150"/>
      <c r="G90" s="151">
        <f>ROUND(E90*F90,2)</f>
        <v>0</v>
      </c>
      <c r="H90" s="132">
        <v>82.97</v>
      </c>
      <c r="I90" s="132">
        <f>ROUND(E90*H90,2)</f>
        <v>414.85</v>
      </c>
      <c r="J90" s="132">
        <v>329.03</v>
      </c>
      <c r="K90" s="132">
        <f>ROUND(E90*J90,2)</f>
        <v>1645.15</v>
      </c>
      <c r="L90" s="132">
        <v>21</v>
      </c>
      <c r="M90" s="132">
        <f>G90*(1+L90/100)</f>
        <v>0</v>
      </c>
      <c r="N90" s="132">
        <v>3.0000000000000001E-5</v>
      </c>
      <c r="O90" s="132">
        <f>ROUND(E90*N90,2)</f>
        <v>0</v>
      </c>
      <c r="P90" s="132">
        <v>0</v>
      </c>
      <c r="Q90" s="132">
        <f>ROUND(E90*P90,2)</f>
        <v>0</v>
      </c>
      <c r="R90" s="132"/>
      <c r="S90" s="132" t="s">
        <v>134</v>
      </c>
      <c r="T90" s="132" t="s">
        <v>114</v>
      </c>
      <c r="U90" s="132">
        <v>2.9000000000000001E-2</v>
      </c>
      <c r="V90" s="132">
        <f>ROUND(E90*U90,2)</f>
        <v>0.15</v>
      </c>
      <c r="W90" s="132"/>
      <c r="X90" s="132" t="s">
        <v>115</v>
      </c>
      <c r="Y90" s="129"/>
      <c r="Z90" s="129"/>
      <c r="AA90" s="129"/>
      <c r="AB90" s="129"/>
      <c r="AC90" s="129"/>
      <c r="AD90" s="129"/>
      <c r="AE90" s="129"/>
      <c r="AF90" s="129"/>
      <c r="AG90" s="129" t="s">
        <v>116</v>
      </c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</row>
    <row r="91" spans="1:60" outlineLevel="1" x14ac:dyDescent="0.2">
      <c r="A91" s="146">
        <v>72</v>
      </c>
      <c r="B91" s="147" t="s">
        <v>278</v>
      </c>
      <c r="C91" s="153" t="s">
        <v>305</v>
      </c>
      <c r="D91" s="148" t="s">
        <v>127</v>
      </c>
      <c r="E91" s="149">
        <v>5</v>
      </c>
      <c r="F91" s="150"/>
      <c r="G91" s="151">
        <f>ROUND(E91*F91,2)</f>
        <v>0</v>
      </c>
      <c r="H91" s="132">
        <v>283.2</v>
      </c>
      <c r="I91" s="132">
        <f>ROUND(E91*H91,2)</f>
        <v>1416</v>
      </c>
      <c r="J91" s="132">
        <v>414.8</v>
      </c>
      <c r="K91" s="132">
        <f>ROUND(E91*J91,2)</f>
        <v>2074</v>
      </c>
      <c r="L91" s="132">
        <v>21</v>
      </c>
      <c r="M91" s="132">
        <f>G91*(1+L91/100)</f>
        <v>0</v>
      </c>
      <c r="N91" s="132">
        <v>2.7999999999999998E-4</v>
      </c>
      <c r="O91" s="132">
        <f>ROUND(E91*N91,2)</f>
        <v>0</v>
      </c>
      <c r="P91" s="132">
        <v>0</v>
      </c>
      <c r="Q91" s="132">
        <f>ROUND(E91*P91,2)</f>
        <v>0</v>
      </c>
      <c r="R91" s="132"/>
      <c r="S91" s="132" t="s">
        <v>134</v>
      </c>
      <c r="T91" s="132" t="s">
        <v>114</v>
      </c>
      <c r="U91" s="132">
        <v>0.16400000000000001</v>
      </c>
      <c r="V91" s="132">
        <f>ROUND(E91*U91,2)</f>
        <v>0.82</v>
      </c>
      <c r="W91" s="132"/>
      <c r="X91" s="132" t="s">
        <v>115</v>
      </c>
      <c r="Y91" s="129"/>
      <c r="Z91" s="129"/>
      <c r="AA91" s="129"/>
      <c r="AB91" s="129"/>
      <c r="AC91" s="129"/>
      <c r="AD91" s="129"/>
      <c r="AE91" s="129"/>
      <c r="AF91" s="129"/>
      <c r="AG91" s="129" t="s">
        <v>116</v>
      </c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</row>
    <row r="92" spans="1:60" x14ac:dyDescent="0.2">
      <c r="A92" s="134" t="s">
        <v>108</v>
      </c>
      <c r="B92" s="135" t="s">
        <v>75</v>
      </c>
      <c r="C92" s="152" t="s">
        <v>76</v>
      </c>
      <c r="D92" s="136"/>
      <c r="E92" s="137"/>
      <c r="F92" s="138"/>
      <c r="G92" s="139">
        <f>SUMIF(AG93:AG94,"&lt;&gt;NOR",G93:G94)</f>
        <v>0</v>
      </c>
      <c r="H92" s="133"/>
      <c r="I92" s="133">
        <f>SUM(I93:I94)</f>
        <v>7.46</v>
      </c>
      <c r="J92" s="133"/>
      <c r="K92" s="133">
        <f>SUM(K93:K94)</f>
        <v>60.84</v>
      </c>
      <c r="L92" s="133"/>
      <c r="M92" s="133">
        <f>SUM(M93:M94)</f>
        <v>0</v>
      </c>
      <c r="N92" s="133"/>
      <c r="O92" s="133">
        <f>SUM(O93:O94)</f>
        <v>0</v>
      </c>
      <c r="P92" s="133"/>
      <c r="Q92" s="133">
        <f>SUM(Q93:Q94)</f>
        <v>0</v>
      </c>
      <c r="R92" s="133"/>
      <c r="S92" s="133"/>
      <c r="T92" s="133"/>
      <c r="U92" s="133"/>
      <c r="V92" s="133">
        <f>SUM(V93:V94)</f>
        <v>0.13</v>
      </c>
      <c r="W92" s="133"/>
      <c r="X92" s="133"/>
      <c r="AG92" t="s">
        <v>109</v>
      </c>
    </row>
    <row r="93" spans="1:60" outlineLevel="1" x14ac:dyDescent="0.2">
      <c r="A93" s="146">
        <v>73</v>
      </c>
      <c r="B93" s="147" t="s">
        <v>279</v>
      </c>
      <c r="C93" s="153" t="s">
        <v>280</v>
      </c>
      <c r="D93" s="148" t="s">
        <v>127</v>
      </c>
      <c r="E93" s="149">
        <v>1</v>
      </c>
      <c r="F93" s="150"/>
      <c r="G93" s="151">
        <f>ROUND(E93*F93,2)</f>
        <v>0</v>
      </c>
      <c r="H93" s="132">
        <v>3.9</v>
      </c>
      <c r="I93" s="132">
        <f>ROUND(E93*H93,2)</f>
        <v>3.9</v>
      </c>
      <c r="J93" s="132">
        <v>14.7</v>
      </c>
      <c r="K93" s="132">
        <f>ROUND(E93*J93,2)</f>
        <v>14.7</v>
      </c>
      <c r="L93" s="132">
        <v>21</v>
      </c>
      <c r="M93" s="132">
        <f>G93*(1+L93/100)</f>
        <v>0</v>
      </c>
      <c r="N93" s="132">
        <v>6.9999999999999994E-5</v>
      </c>
      <c r="O93" s="132">
        <f>ROUND(E93*N93,2)</f>
        <v>0</v>
      </c>
      <c r="P93" s="132">
        <v>0</v>
      </c>
      <c r="Q93" s="132">
        <f>ROUND(E93*P93,2)</f>
        <v>0</v>
      </c>
      <c r="R93" s="132"/>
      <c r="S93" s="132" t="s">
        <v>113</v>
      </c>
      <c r="T93" s="132" t="s">
        <v>120</v>
      </c>
      <c r="U93" s="132">
        <v>3.2480000000000002E-2</v>
      </c>
      <c r="V93" s="132">
        <f>ROUND(E93*U93,2)</f>
        <v>0.03</v>
      </c>
      <c r="W93" s="132"/>
      <c r="X93" s="132" t="s">
        <v>115</v>
      </c>
      <c r="Y93" s="129"/>
      <c r="Z93" s="129"/>
      <c r="AA93" s="129"/>
      <c r="AB93" s="129"/>
      <c r="AC93" s="129"/>
      <c r="AD93" s="129"/>
      <c r="AE93" s="129"/>
      <c r="AF93" s="129"/>
      <c r="AG93" s="129" t="s">
        <v>116</v>
      </c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</row>
    <row r="94" spans="1:60" outlineLevel="1" x14ac:dyDescent="0.2">
      <c r="A94" s="146">
        <v>74</v>
      </c>
      <c r="B94" s="147" t="s">
        <v>281</v>
      </c>
      <c r="C94" s="153" t="s">
        <v>282</v>
      </c>
      <c r="D94" s="148" t="s">
        <v>127</v>
      </c>
      <c r="E94" s="149">
        <v>1</v>
      </c>
      <c r="F94" s="150"/>
      <c r="G94" s="151">
        <f>ROUND(E94*F94,2)</f>
        <v>0</v>
      </c>
      <c r="H94" s="132">
        <v>3.56</v>
      </c>
      <c r="I94" s="132">
        <f>ROUND(E94*H94,2)</f>
        <v>3.56</v>
      </c>
      <c r="J94" s="132">
        <v>46.14</v>
      </c>
      <c r="K94" s="132">
        <f>ROUND(E94*J94,2)</f>
        <v>46.14</v>
      </c>
      <c r="L94" s="132">
        <v>21</v>
      </c>
      <c r="M94" s="132">
        <f>G94*(1+L94/100)</f>
        <v>0</v>
      </c>
      <c r="N94" s="132">
        <v>1.3999999999999999E-4</v>
      </c>
      <c r="O94" s="132">
        <f>ROUND(E94*N94,2)</f>
        <v>0</v>
      </c>
      <c r="P94" s="132">
        <v>0</v>
      </c>
      <c r="Q94" s="132">
        <f>ROUND(E94*P94,2)</f>
        <v>0</v>
      </c>
      <c r="R94" s="132"/>
      <c r="S94" s="132" t="s">
        <v>113</v>
      </c>
      <c r="T94" s="132" t="s">
        <v>120</v>
      </c>
      <c r="U94" s="132">
        <v>0.10191</v>
      </c>
      <c r="V94" s="132">
        <f>ROUND(E94*U94,2)</f>
        <v>0.1</v>
      </c>
      <c r="W94" s="132"/>
      <c r="X94" s="132" t="s">
        <v>115</v>
      </c>
      <c r="Y94" s="129"/>
      <c r="Z94" s="129"/>
      <c r="AA94" s="129"/>
      <c r="AB94" s="129"/>
      <c r="AC94" s="129"/>
      <c r="AD94" s="129"/>
      <c r="AE94" s="129"/>
      <c r="AF94" s="129"/>
      <c r="AG94" s="129" t="s">
        <v>116</v>
      </c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</row>
    <row r="95" spans="1:60" x14ac:dyDescent="0.2">
      <c r="A95" s="134" t="s">
        <v>108</v>
      </c>
      <c r="B95" s="135" t="s">
        <v>77</v>
      </c>
      <c r="C95" s="152" t="s">
        <v>78</v>
      </c>
      <c r="D95" s="136"/>
      <c r="E95" s="137"/>
      <c r="F95" s="138"/>
      <c r="G95" s="139">
        <f>SUMIF(AG96:AG100,"&lt;&gt;NOR",G96:G100)</f>
        <v>0</v>
      </c>
      <c r="H95" s="133"/>
      <c r="I95" s="133">
        <f>SUM(I96:I100)</f>
        <v>0</v>
      </c>
      <c r="J95" s="133"/>
      <c r="K95" s="133">
        <f>SUM(K96:K100)</f>
        <v>13821.7</v>
      </c>
      <c r="L95" s="133"/>
      <c r="M95" s="133">
        <f>SUM(M96:M100)</f>
        <v>0</v>
      </c>
      <c r="N95" s="133"/>
      <c r="O95" s="133">
        <f>SUM(O96:O100)</f>
        <v>0</v>
      </c>
      <c r="P95" s="133"/>
      <c r="Q95" s="133">
        <f>SUM(Q96:Q100)</f>
        <v>0</v>
      </c>
      <c r="R95" s="133"/>
      <c r="S95" s="133"/>
      <c r="T95" s="133"/>
      <c r="U95" s="133"/>
      <c r="V95" s="133">
        <f>SUM(V96:V100)</f>
        <v>20.27</v>
      </c>
      <c r="W95" s="133"/>
      <c r="X95" s="133"/>
      <c r="AG95" t="s">
        <v>109</v>
      </c>
    </row>
    <row r="96" spans="1:60" outlineLevel="1" x14ac:dyDescent="0.2">
      <c r="A96" s="146">
        <v>75</v>
      </c>
      <c r="B96" s="147" t="s">
        <v>283</v>
      </c>
      <c r="C96" s="153" t="s">
        <v>284</v>
      </c>
      <c r="D96" s="148" t="s">
        <v>166</v>
      </c>
      <c r="E96" s="149">
        <v>4</v>
      </c>
      <c r="F96" s="150"/>
      <c r="G96" s="151">
        <f>ROUND(E96*F96,2)</f>
        <v>0</v>
      </c>
      <c r="H96" s="132">
        <v>0</v>
      </c>
      <c r="I96" s="132">
        <f>ROUND(E96*H96,2)</f>
        <v>0</v>
      </c>
      <c r="J96" s="132">
        <v>303</v>
      </c>
      <c r="K96" s="132">
        <f>ROUND(E96*J96,2)</f>
        <v>1212</v>
      </c>
      <c r="L96" s="132">
        <v>21</v>
      </c>
      <c r="M96" s="132">
        <f>G96*(1+L96/100)</f>
        <v>0</v>
      </c>
      <c r="N96" s="132">
        <v>0</v>
      </c>
      <c r="O96" s="132">
        <f>ROUND(E96*N96,2)</f>
        <v>0</v>
      </c>
      <c r="P96" s="132">
        <v>0</v>
      </c>
      <c r="Q96" s="132">
        <f>ROUND(E96*P96,2)</f>
        <v>0</v>
      </c>
      <c r="R96" s="132"/>
      <c r="S96" s="132" t="s">
        <v>113</v>
      </c>
      <c r="T96" s="132" t="s">
        <v>113</v>
      </c>
      <c r="U96" s="132">
        <v>0.63332999999999995</v>
      </c>
      <c r="V96" s="132">
        <f>ROUND(E96*U96,2)</f>
        <v>2.5299999999999998</v>
      </c>
      <c r="W96" s="132"/>
      <c r="X96" s="132" t="s">
        <v>115</v>
      </c>
      <c r="Y96" s="129"/>
      <c r="Z96" s="129"/>
      <c r="AA96" s="129"/>
      <c r="AB96" s="129"/>
      <c r="AC96" s="129"/>
      <c r="AD96" s="129"/>
      <c r="AE96" s="129"/>
      <c r="AF96" s="129"/>
      <c r="AG96" s="129" t="s">
        <v>116</v>
      </c>
      <c r="AH96" s="129"/>
      <c r="AI96" s="129"/>
      <c r="AJ96" s="129"/>
      <c r="AK96" s="129"/>
      <c r="AL96" s="129"/>
      <c r="AM96" s="129"/>
      <c r="AN96" s="129"/>
      <c r="AO96" s="129"/>
      <c r="AP96" s="129"/>
      <c r="AQ96" s="129"/>
      <c r="AR96" s="129"/>
      <c r="AS96" s="129"/>
      <c r="AT96" s="129"/>
      <c r="AU96" s="129"/>
      <c r="AV96" s="129"/>
      <c r="AW96" s="129"/>
      <c r="AX96" s="129"/>
      <c r="AY96" s="129"/>
      <c r="AZ96" s="129"/>
      <c r="BA96" s="129"/>
      <c r="BB96" s="129"/>
      <c r="BC96" s="129"/>
      <c r="BD96" s="129"/>
      <c r="BE96" s="129"/>
      <c r="BF96" s="129"/>
      <c r="BG96" s="129"/>
      <c r="BH96" s="129"/>
    </row>
    <row r="97" spans="1:60" outlineLevel="1" x14ac:dyDescent="0.2">
      <c r="A97" s="146">
        <v>76</v>
      </c>
      <c r="B97" s="147" t="s">
        <v>285</v>
      </c>
      <c r="C97" s="153" t="s">
        <v>286</v>
      </c>
      <c r="D97" s="148" t="s">
        <v>166</v>
      </c>
      <c r="E97" s="149">
        <v>4</v>
      </c>
      <c r="F97" s="150"/>
      <c r="G97" s="151">
        <f>ROUND(E97*F97,2)</f>
        <v>0</v>
      </c>
      <c r="H97" s="132">
        <v>0</v>
      </c>
      <c r="I97" s="132">
        <f>ROUND(E97*H97,2)</f>
        <v>0</v>
      </c>
      <c r="J97" s="132">
        <v>187</v>
      </c>
      <c r="K97" s="132">
        <f>ROUND(E97*J97,2)</f>
        <v>748</v>
      </c>
      <c r="L97" s="132">
        <v>21</v>
      </c>
      <c r="M97" s="132">
        <f>G97*(1+L97/100)</f>
        <v>0</v>
      </c>
      <c r="N97" s="132">
        <v>0</v>
      </c>
      <c r="O97" s="132">
        <f>ROUND(E97*N97,2)</f>
        <v>0</v>
      </c>
      <c r="P97" s="132">
        <v>0</v>
      </c>
      <c r="Q97" s="132">
        <f>ROUND(E97*P97,2)</f>
        <v>0</v>
      </c>
      <c r="R97" s="132"/>
      <c r="S97" s="132" t="s">
        <v>134</v>
      </c>
      <c r="T97" s="132" t="s">
        <v>113</v>
      </c>
      <c r="U97" s="132">
        <v>0.39017000000000002</v>
      </c>
      <c r="V97" s="132">
        <f>ROUND(E97*U97,2)</f>
        <v>1.56</v>
      </c>
      <c r="W97" s="132"/>
      <c r="X97" s="132" t="s">
        <v>115</v>
      </c>
      <c r="Y97" s="129"/>
      <c r="Z97" s="129"/>
      <c r="AA97" s="129"/>
      <c r="AB97" s="129"/>
      <c r="AC97" s="129"/>
      <c r="AD97" s="129"/>
      <c r="AE97" s="129"/>
      <c r="AF97" s="129"/>
      <c r="AG97" s="129" t="s">
        <v>116</v>
      </c>
      <c r="AH97" s="129"/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/>
      <c r="AV97" s="129"/>
      <c r="AW97" s="129"/>
      <c r="AX97" s="129"/>
      <c r="AY97" s="129"/>
      <c r="AZ97" s="129"/>
      <c r="BA97" s="129"/>
      <c r="BB97" s="129"/>
      <c r="BC97" s="129"/>
      <c r="BD97" s="129"/>
      <c r="BE97" s="129"/>
      <c r="BF97" s="129"/>
      <c r="BG97" s="129"/>
      <c r="BH97" s="129"/>
    </row>
    <row r="98" spans="1:60" outlineLevel="1" x14ac:dyDescent="0.2">
      <c r="A98" s="146">
        <v>77</v>
      </c>
      <c r="B98" s="147" t="s">
        <v>287</v>
      </c>
      <c r="C98" s="153" t="s">
        <v>288</v>
      </c>
      <c r="D98" s="148" t="s">
        <v>138</v>
      </c>
      <c r="E98" s="149">
        <v>6</v>
      </c>
      <c r="F98" s="150"/>
      <c r="G98" s="151">
        <f>ROUND(E98*F98,2)</f>
        <v>0</v>
      </c>
      <c r="H98" s="132">
        <v>0</v>
      </c>
      <c r="I98" s="132">
        <f>ROUND(E98*H98,2)</f>
        <v>0</v>
      </c>
      <c r="J98" s="132">
        <v>33.5</v>
      </c>
      <c r="K98" s="132">
        <f>ROUND(E98*J98,2)</f>
        <v>201</v>
      </c>
      <c r="L98" s="132">
        <v>21</v>
      </c>
      <c r="M98" s="132">
        <f>G98*(1+L98/100)</f>
        <v>0</v>
      </c>
      <c r="N98" s="132">
        <v>0</v>
      </c>
      <c r="O98" s="132">
        <f>ROUND(E98*N98,2)</f>
        <v>0</v>
      </c>
      <c r="P98" s="132">
        <v>0</v>
      </c>
      <c r="Q98" s="132">
        <f>ROUND(E98*P98,2)</f>
        <v>0</v>
      </c>
      <c r="R98" s="132"/>
      <c r="S98" s="132" t="s">
        <v>134</v>
      </c>
      <c r="T98" s="132" t="s">
        <v>113</v>
      </c>
      <c r="U98" s="132">
        <v>7.0000000000000007E-2</v>
      </c>
      <c r="V98" s="132">
        <f>ROUND(E98*U98,2)</f>
        <v>0.42</v>
      </c>
      <c r="W98" s="132"/>
      <c r="X98" s="132" t="s">
        <v>115</v>
      </c>
      <c r="Y98" s="129"/>
      <c r="Z98" s="129"/>
      <c r="AA98" s="129"/>
      <c r="AB98" s="129"/>
      <c r="AC98" s="129"/>
      <c r="AD98" s="129"/>
      <c r="AE98" s="129"/>
      <c r="AF98" s="129"/>
      <c r="AG98" s="129" t="s">
        <v>116</v>
      </c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  <c r="AV98" s="129"/>
      <c r="AW98" s="129"/>
      <c r="AX98" s="129"/>
      <c r="AY98" s="129"/>
      <c r="AZ98" s="129"/>
      <c r="BA98" s="129"/>
      <c r="BB98" s="129"/>
      <c r="BC98" s="129"/>
      <c r="BD98" s="129"/>
      <c r="BE98" s="129"/>
      <c r="BF98" s="129"/>
      <c r="BG98" s="129"/>
      <c r="BH98" s="129"/>
    </row>
    <row r="99" spans="1:60" outlineLevel="1" x14ac:dyDescent="0.2">
      <c r="A99" s="146">
        <v>78</v>
      </c>
      <c r="B99" s="147" t="s">
        <v>289</v>
      </c>
      <c r="C99" s="153" t="s">
        <v>290</v>
      </c>
      <c r="D99" s="148" t="s">
        <v>166</v>
      </c>
      <c r="E99" s="149">
        <v>83</v>
      </c>
      <c r="F99" s="150"/>
      <c r="G99" s="151">
        <f>ROUND(E99*F99,2)</f>
        <v>0</v>
      </c>
      <c r="H99" s="132">
        <v>0</v>
      </c>
      <c r="I99" s="132">
        <f>ROUND(E99*H99,2)</f>
        <v>0</v>
      </c>
      <c r="J99" s="132">
        <v>90.9</v>
      </c>
      <c r="K99" s="132">
        <f>ROUND(E99*J99,2)</f>
        <v>7544.7</v>
      </c>
      <c r="L99" s="132">
        <v>21</v>
      </c>
      <c r="M99" s="132">
        <f>G99*(1+L99/100)</f>
        <v>0</v>
      </c>
      <c r="N99" s="132">
        <v>0</v>
      </c>
      <c r="O99" s="132">
        <f>ROUND(E99*N99,2)</f>
        <v>0</v>
      </c>
      <c r="P99" s="132">
        <v>0</v>
      </c>
      <c r="Q99" s="132">
        <f>ROUND(E99*P99,2)</f>
        <v>0</v>
      </c>
      <c r="R99" s="132"/>
      <c r="S99" s="132" t="s">
        <v>134</v>
      </c>
      <c r="T99" s="132" t="s">
        <v>113</v>
      </c>
      <c r="U99" s="132">
        <v>0.18983</v>
      </c>
      <c r="V99" s="132">
        <f>ROUND(E99*U99,2)</f>
        <v>15.76</v>
      </c>
      <c r="W99" s="132"/>
      <c r="X99" s="132" t="s">
        <v>115</v>
      </c>
      <c r="Y99" s="129"/>
      <c r="Z99" s="129"/>
      <c r="AA99" s="129"/>
      <c r="AB99" s="129"/>
      <c r="AC99" s="129"/>
      <c r="AD99" s="129"/>
      <c r="AE99" s="129"/>
      <c r="AF99" s="129"/>
      <c r="AG99" s="129" t="s">
        <v>116</v>
      </c>
      <c r="AH99" s="129"/>
      <c r="AI99" s="129"/>
      <c r="AJ99" s="129"/>
      <c r="AK99" s="129"/>
      <c r="AL99" s="129"/>
      <c r="AM99" s="129"/>
      <c r="AN99" s="129"/>
      <c r="AO99" s="129"/>
      <c r="AP99" s="129"/>
      <c r="AQ99" s="129"/>
      <c r="AR99" s="129"/>
      <c r="AS99" s="129"/>
      <c r="AT99" s="129"/>
      <c r="AU99" s="129"/>
      <c r="AV99" s="129"/>
      <c r="AW99" s="129"/>
      <c r="AX99" s="129"/>
      <c r="AY99" s="129"/>
      <c r="AZ99" s="129"/>
      <c r="BA99" s="129"/>
      <c r="BB99" s="129"/>
      <c r="BC99" s="129"/>
      <c r="BD99" s="129"/>
      <c r="BE99" s="129"/>
      <c r="BF99" s="129"/>
      <c r="BG99" s="129"/>
      <c r="BH99" s="129"/>
    </row>
    <row r="100" spans="1:60" ht="22.5" outlineLevel="1" x14ac:dyDescent="0.2">
      <c r="A100" s="146">
        <v>79</v>
      </c>
      <c r="B100" s="147" t="s">
        <v>291</v>
      </c>
      <c r="C100" s="153" t="s">
        <v>292</v>
      </c>
      <c r="D100" s="148" t="s">
        <v>293</v>
      </c>
      <c r="E100" s="149">
        <v>4</v>
      </c>
      <c r="F100" s="150"/>
      <c r="G100" s="151">
        <f>ROUND(E100*F100,2)</f>
        <v>0</v>
      </c>
      <c r="H100" s="132">
        <v>0</v>
      </c>
      <c r="I100" s="132">
        <f>ROUND(E100*H100,2)</f>
        <v>0</v>
      </c>
      <c r="J100" s="132">
        <v>1029</v>
      </c>
      <c r="K100" s="132">
        <f>ROUND(E100*J100,2)</f>
        <v>4116</v>
      </c>
      <c r="L100" s="132">
        <v>21</v>
      </c>
      <c r="M100" s="132">
        <f>G100*(1+L100/100)</f>
        <v>0</v>
      </c>
      <c r="N100" s="132">
        <v>0</v>
      </c>
      <c r="O100" s="132">
        <f>ROUND(E100*N100,2)</f>
        <v>0</v>
      </c>
      <c r="P100" s="132">
        <v>0</v>
      </c>
      <c r="Q100" s="132">
        <f>ROUND(E100*P100,2)</f>
        <v>0</v>
      </c>
      <c r="R100" s="132"/>
      <c r="S100" s="132" t="s">
        <v>134</v>
      </c>
      <c r="T100" s="132" t="s">
        <v>114</v>
      </c>
      <c r="U100" s="132">
        <v>0</v>
      </c>
      <c r="V100" s="132">
        <f>ROUND(E100*U100,2)</f>
        <v>0</v>
      </c>
      <c r="W100" s="132"/>
      <c r="X100" s="132" t="s">
        <v>115</v>
      </c>
      <c r="Y100" s="129"/>
      <c r="Z100" s="129"/>
      <c r="AA100" s="129"/>
      <c r="AB100" s="129"/>
      <c r="AC100" s="129"/>
      <c r="AD100" s="129"/>
      <c r="AE100" s="129"/>
      <c r="AF100" s="129"/>
      <c r="AG100" s="129" t="s">
        <v>116</v>
      </c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  <c r="AV100" s="129"/>
      <c r="AW100" s="129"/>
      <c r="AX100" s="129"/>
      <c r="AY100" s="129"/>
      <c r="AZ100" s="129"/>
      <c r="BA100" s="129"/>
      <c r="BB100" s="129"/>
      <c r="BC100" s="129"/>
      <c r="BD100" s="129"/>
      <c r="BE100" s="129"/>
      <c r="BF100" s="129"/>
      <c r="BG100" s="129"/>
      <c r="BH100" s="129"/>
    </row>
    <row r="101" spans="1:60" x14ac:dyDescent="0.2">
      <c r="A101" s="134" t="s">
        <v>108</v>
      </c>
      <c r="B101" s="135" t="s">
        <v>79</v>
      </c>
      <c r="C101" s="152" t="s">
        <v>80</v>
      </c>
      <c r="D101" s="136"/>
      <c r="E101" s="137"/>
      <c r="F101" s="138"/>
      <c r="G101" s="139">
        <f>SUMIF(AG102:AG105,"&lt;&gt;NOR",G102:G105)</f>
        <v>0</v>
      </c>
      <c r="H101" s="133"/>
      <c r="I101" s="133">
        <f>SUM(I102:I105)</f>
        <v>0</v>
      </c>
      <c r="J101" s="133"/>
      <c r="K101" s="133">
        <f>SUM(K102:K105)</f>
        <v>56052.49</v>
      </c>
      <c r="L101" s="133"/>
      <c r="M101" s="133">
        <f>SUM(M102:M105)</f>
        <v>0</v>
      </c>
      <c r="N101" s="133"/>
      <c r="O101" s="133">
        <f>SUM(O102:O105)</f>
        <v>0</v>
      </c>
      <c r="P101" s="133"/>
      <c r="Q101" s="133">
        <f>SUM(Q102:Q105)</f>
        <v>0</v>
      </c>
      <c r="R101" s="133"/>
      <c r="S101" s="133"/>
      <c r="T101" s="133"/>
      <c r="U101" s="133"/>
      <c r="V101" s="133">
        <f>SUM(V102:V105)</f>
        <v>77.53</v>
      </c>
      <c r="W101" s="133"/>
      <c r="X101" s="133"/>
      <c r="AG101" t="s">
        <v>109</v>
      </c>
    </row>
    <row r="102" spans="1:60" outlineLevel="1" x14ac:dyDescent="0.2">
      <c r="A102" s="146">
        <v>80</v>
      </c>
      <c r="B102" s="147" t="s">
        <v>294</v>
      </c>
      <c r="C102" s="153" t="s">
        <v>295</v>
      </c>
      <c r="D102" s="148" t="s">
        <v>175</v>
      </c>
      <c r="E102" s="149">
        <v>54.141300000000001</v>
      </c>
      <c r="F102" s="150"/>
      <c r="G102" s="151">
        <f>ROUND(E102*F102,2)</f>
        <v>0</v>
      </c>
      <c r="H102" s="132">
        <v>0</v>
      </c>
      <c r="I102" s="132">
        <f>ROUND(E102*H102,2)</f>
        <v>0</v>
      </c>
      <c r="J102" s="132">
        <v>227</v>
      </c>
      <c r="K102" s="132">
        <f>ROUND(E102*J102,2)</f>
        <v>12290.08</v>
      </c>
      <c r="L102" s="132">
        <v>21</v>
      </c>
      <c r="M102" s="132">
        <f>G102*(1+L102/100)</f>
        <v>0</v>
      </c>
      <c r="N102" s="132">
        <v>0</v>
      </c>
      <c r="O102" s="132">
        <f>ROUND(E102*N102,2)</f>
        <v>0</v>
      </c>
      <c r="P102" s="132">
        <v>0</v>
      </c>
      <c r="Q102" s="132">
        <f>ROUND(E102*P102,2)</f>
        <v>0</v>
      </c>
      <c r="R102" s="132"/>
      <c r="S102" s="132" t="s">
        <v>113</v>
      </c>
      <c r="T102" s="132" t="s">
        <v>113</v>
      </c>
      <c r="U102" s="132">
        <v>0.49</v>
      </c>
      <c r="V102" s="132">
        <f>ROUND(E102*U102,2)</f>
        <v>26.53</v>
      </c>
      <c r="W102" s="132"/>
      <c r="X102" s="132" t="s">
        <v>296</v>
      </c>
      <c r="Y102" s="129"/>
      <c r="Z102" s="129"/>
      <c r="AA102" s="129"/>
      <c r="AB102" s="129"/>
      <c r="AC102" s="129"/>
      <c r="AD102" s="129"/>
      <c r="AE102" s="129"/>
      <c r="AF102" s="129"/>
      <c r="AG102" s="129" t="s">
        <v>297</v>
      </c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  <c r="AV102" s="129"/>
      <c r="AW102" s="129"/>
      <c r="AX102" s="129"/>
      <c r="AY102" s="129"/>
      <c r="AZ102" s="129"/>
      <c r="BA102" s="129"/>
      <c r="BB102" s="129"/>
      <c r="BC102" s="129"/>
      <c r="BD102" s="129"/>
      <c r="BE102" s="129"/>
      <c r="BF102" s="129"/>
      <c r="BG102" s="129"/>
      <c r="BH102" s="129"/>
    </row>
    <row r="103" spans="1:60" outlineLevel="1" x14ac:dyDescent="0.2">
      <c r="A103" s="146">
        <v>81</v>
      </c>
      <c r="B103" s="147" t="s">
        <v>298</v>
      </c>
      <c r="C103" s="153" t="s">
        <v>299</v>
      </c>
      <c r="D103" s="148" t="s">
        <v>175</v>
      </c>
      <c r="E103" s="149">
        <v>649.69560000000001</v>
      </c>
      <c r="F103" s="150"/>
      <c r="G103" s="151">
        <f>ROUND(E103*F103,2)</f>
        <v>0</v>
      </c>
      <c r="H103" s="132">
        <v>0</v>
      </c>
      <c r="I103" s="132">
        <f>ROUND(E103*H103,2)</f>
        <v>0</v>
      </c>
      <c r="J103" s="132">
        <v>15.9</v>
      </c>
      <c r="K103" s="132">
        <f>ROUND(E103*J103,2)</f>
        <v>10330.16</v>
      </c>
      <c r="L103" s="132">
        <v>21</v>
      </c>
      <c r="M103" s="132">
        <f>G103*(1+L103/100)</f>
        <v>0</v>
      </c>
      <c r="N103" s="132">
        <v>0</v>
      </c>
      <c r="O103" s="132">
        <f>ROUND(E103*N103,2)</f>
        <v>0</v>
      </c>
      <c r="P103" s="132">
        <v>0</v>
      </c>
      <c r="Q103" s="132">
        <f>ROUND(E103*P103,2)</f>
        <v>0</v>
      </c>
      <c r="R103" s="132"/>
      <c r="S103" s="132" t="s">
        <v>113</v>
      </c>
      <c r="T103" s="132" t="s">
        <v>113</v>
      </c>
      <c r="U103" s="132">
        <v>0</v>
      </c>
      <c r="V103" s="132">
        <f>ROUND(E103*U103,2)</f>
        <v>0</v>
      </c>
      <c r="W103" s="132"/>
      <c r="X103" s="132" t="s">
        <v>296</v>
      </c>
      <c r="Y103" s="129"/>
      <c r="Z103" s="129"/>
      <c r="AA103" s="129"/>
      <c r="AB103" s="129"/>
      <c r="AC103" s="129"/>
      <c r="AD103" s="129"/>
      <c r="AE103" s="129"/>
      <c r="AF103" s="129"/>
      <c r="AG103" s="129" t="s">
        <v>297</v>
      </c>
      <c r="AH103" s="129"/>
      <c r="AI103" s="129"/>
      <c r="AJ103" s="129"/>
      <c r="AK103" s="129"/>
      <c r="AL103" s="129"/>
      <c r="AM103" s="129"/>
      <c r="AN103" s="129"/>
      <c r="AO103" s="129"/>
      <c r="AP103" s="129"/>
      <c r="AQ103" s="129"/>
      <c r="AR103" s="129"/>
      <c r="AS103" s="129"/>
      <c r="AT103" s="129"/>
      <c r="AU103" s="129"/>
      <c r="AV103" s="129"/>
      <c r="AW103" s="129"/>
      <c r="AX103" s="129"/>
      <c r="AY103" s="129"/>
      <c r="AZ103" s="129"/>
      <c r="BA103" s="129"/>
      <c r="BB103" s="129"/>
      <c r="BC103" s="129"/>
      <c r="BD103" s="129"/>
      <c r="BE103" s="129"/>
      <c r="BF103" s="129"/>
      <c r="BG103" s="129"/>
      <c r="BH103" s="129"/>
    </row>
    <row r="104" spans="1:60" outlineLevel="1" x14ac:dyDescent="0.2">
      <c r="A104" s="146">
        <v>82</v>
      </c>
      <c r="B104" s="147" t="s">
        <v>300</v>
      </c>
      <c r="C104" s="153" t="s">
        <v>301</v>
      </c>
      <c r="D104" s="148" t="s">
        <v>175</v>
      </c>
      <c r="E104" s="149">
        <v>54.141300000000001</v>
      </c>
      <c r="F104" s="150"/>
      <c r="G104" s="151">
        <f>ROUND(E104*F104,2)</f>
        <v>0</v>
      </c>
      <c r="H104" s="132">
        <v>0</v>
      </c>
      <c r="I104" s="132">
        <f>ROUND(E104*H104,2)</f>
        <v>0</v>
      </c>
      <c r="J104" s="132">
        <v>317.5</v>
      </c>
      <c r="K104" s="132">
        <f>ROUND(E104*J104,2)</f>
        <v>17189.86</v>
      </c>
      <c r="L104" s="132">
        <v>21</v>
      </c>
      <c r="M104" s="132">
        <f>G104*(1+L104/100)</f>
        <v>0</v>
      </c>
      <c r="N104" s="132">
        <v>0</v>
      </c>
      <c r="O104" s="132">
        <f>ROUND(E104*N104,2)</f>
        <v>0</v>
      </c>
      <c r="P104" s="132">
        <v>0</v>
      </c>
      <c r="Q104" s="132">
        <f>ROUND(E104*P104,2)</f>
        <v>0</v>
      </c>
      <c r="R104" s="132"/>
      <c r="S104" s="132" t="s">
        <v>113</v>
      </c>
      <c r="T104" s="132" t="s">
        <v>113</v>
      </c>
      <c r="U104" s="132">
        <v>0.94199999999999995</v>
      </c>
      <c r="V104" s="132">
        <f>ROUND(E104*U104,2)</f>
        <v>51</v>
      </c>
      <c r="W104" s="132"/>
      <c r="X104" s="132" t="s">
        <v>296</v>
      </c>
      <c r="Y104" s="129"/>
      <c r="Z104" s="129"/>
      <c r="AA104" s="129"/>
      <c r="AB104" s="129"/>
      <c r="AC104" s="129"/>
      <c r="AD104" s="129"/>
      <c r="AE104" s="129"/>
      <c r="AF104" s="129"/>
      <c r="AG104" s="129" t="s">
        <v>297</v>
      </c>
      <c r="AH104" s="129"/>
      <c r="AI104" s="129"/>
      <c r="AJ104" s="129"/>
      <c r="AK104" s="129"/>
      <c r="AL104" s="129"/>
      <c r="AM104" s="129"/>
      <c r="AN104" s="129"/>
      <c r="AO104" s="129"/>
      <c r="AP104" s="129"/>
      <c r="AQ104" s="129"/>
      <c r="AR104" s="129"/>
      <c r="AS104" s="129"/>
      <c r="AT104" s="129"/>
      <c r="AU104" s="129"/>
      <c r="AV104" s="129"/>
      <c r="AW104" s="129"/>
      <c r="AX104" s="129"/>
      <c r="AY104" s="129"/>
      <c r="AZ104" s="129"/>
      <c r="BA104" s="129"/>
      <c r="BB104" s="129"/>
      <c r="BC104" s="129"/>
      <c r="BD104" s="129"/>
      <c r="BE104" s="129"/>
      <c r="BF104" s="129"/>
      <c r="BG104" s="129"/>
      <c r="BH104" s="129"/>
    </row>
    <row r="105" spans="1:60" outlineLevel="1" x14ac:dyDescent="0.2">
      <c r="A105" s="140">
        <v>83</v>
      </c>
      <c r="B105" s="141" t="s">
        <v>302</v>
      </c>
      <c r="C105" s="154" t="s">
        <v>303</v>
      </c>
      <c r="D105" s="142" t="s">
        <v>175</v>
      </c>
      <c r="E105" s="143">
        <v>54.141300000000001</v>
      </c>
      <c r="F105" s="144"/>
      <c r="G105" s="145">
        <f>ROUND(E105*F105,2)</f>
        <v>0</v>
      </c>
      <c r="H105" s="132">
        <v>0</v>
      </c>
      <c r="I105" s="132">
        <f>ROUND(E105*H105,2)</f>
        <v>0</v>
      </c>
      <c r="J105" s="132">
        <v>300</v>
      </c>
      <c r="K105" s="132">
        <f>ROUND(E105*J105,2)</f>
        <v>16242.39</v>
      </c>
      <c r="L105" s="132">
        <v>21</v>
      </c>
      <c r="M105" s="132">
        <f>G105*(1+L105/100)</f>
        <v>0</v>
      </c>
      <c r="N105" s="132">
        <v>0</v>
      </c>
      <c r="O105" s="132">
        <f>ROUND(E105*N105,2)</f>
        <v>0</v>
      </c>
      <c r="P105" s="132">
        <v>0</v>
      </c>
      <c r="Q105" s="132">
        <f>ROUND(E105*P105,2)</f>
        <v>0</v>
      </c>
      <c r="R105" s="132"/>
      <c r="S105" s="132" t="s">
        <v>113</v>
      </c>
      <c r="T105" s="132" t="s">
        <v>113</v>
      </c>
      <c r="U105" s="132">
        <v>0</v>
      </c>
      <c r="V105" s="132">
        <f>ROUND(E105*U105,2)</f>
        <v>0</v>
      </c>
      <c r="W105" s="132"/>
      <c r="X105" s="132" t="s">
        <v>296</v>
      </c>
      <c r="Y105" s="129"/>
      <c r="Z105" s="129"/>
      <c r="AA105" s="129"/>
      <c r="AB105" s="129"/>
      <c r="AC105" s="129"/>
      <c r="AD105" s="129"/>
      <c r="AE105" s="129"/>
      <c r="AF105" s="129"/>
      <c r="AG105" s="129" t="s">
        <v>297</v>
      </c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  <c r="AV105" s="129"/>
      <c r="AW105" s="129"/>
      <c r="AX105" s="129"/>
      <c r="AY105" s="129"/>
      <c r="AZ105" s="129"/>
      <c r="BA105" s="129"/>
      <c r="BB105" s="129"/>
      <c r="BC105" s="129"/>
      <c r="BD105" s="129"/>
      <c r="BE105" s="129"/>
      <c r="BF105" s="129"/>
      <c r="BG105" s="129"/>
      <c r="BH105" s="129"/>
    </row>
    <row r="106" spans="1:60" x14ac:dyDescent="0.2">
      <c r="A106" s="3"/>
      <c r="B106" s="4"/>
      <c r="C106" s="155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AE106">
        <v>15</v>
      </c>
      <c r="AF106">
        <v>21</v>
      </c>
      <c r="AG106" t="s">
        <v>95</v>
      </c>
    </row>
    <row r="107" spans="1:60" s="222" customFormat="1" x14ac:dyDescent="0.2">
      <c r="A107" s="218"/>
      <c r="B107" s="219"/>
      <c r="C107" s="220" t="s">
        <v>306</v>
      </c>
      <c r="D107" s="221"/>
      <c r="E107" s="218"/>
      <c r="F107" s="218"/>
      <c r="G107" s="223">
        <f>G101+G95+G92+G89+G79+G48+G43+G38+G36+G34+G31+G27+G25+G22+G8</f>
        <v>0</v>
      </c>
      <c r="AG107" s="222" t="s">
        <v>304</v>
      </c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</dc:creator>
  <cp:lastModifiedBy>Eis Vladimír</cp:lastModifiedBy>
  <cp:lastPrinted>2019-03-19T12:27:02Z</cp:lastPrinted>
  <dcterms:created xsi:type="dcterms:W3CDTF">2009-04-08T07:15:50Z</dcterms:created>
  <dcterms:modified xsi:type="dcterms:W3CDTF">2020-05-19T21:07:38Z</dcterms:modified>
</cp:coreProperties>
</file>